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9900" tabRatio="973"/>
  </bookViews>
  <sheets>
    <sheet name="Cover page" sheetId="48" r:id="rId1"/>
    <sheet name="Table of contents" sheetId="49" r:id="rId2"/>
    <sheet name="Section 1" sheetId="54" r:id="rId3"/>
    <sheet name="Table 1" sheetId="29" r:id="rId4"/>
    <sheet name="Table 2" sheetId="30" r:id="rId5"/>
    <sheet name="Figure 1" sheetId="50" r:id="rId6"/>
    <sheet name="Section 2" sheetId="51" r:id="rId7"/>
    <sheet name="Table 3" sheetId="31" r:id="rId8"/>
    <sheet name="Figure 2" sheetId="41" r:id="rId9"/>
    <sheet name="Table 4" sheetId="32" r:id="rId10"/>
    <sheet name="Table 5" sheetId="33" r:id="rId11"/>
    <sheet name="Table 6" sheetId="34" r:id="rId12"/>
    <sheet name="Figure 3" sheetId="46" r:id="rId13"/>
    <sheet name="Table 7" sheetId="35" r:id="rId14"/>
    <sheet name="Table 8" sheetId="36" r:id="rId15"/>
    <sheet name="Table 9" sheetId="37" r:id="rId16"/>
    <sheet name="Figure 4" sheetId="45" r:id="rId17"/>
    <sheet name="Table 10" sheetId="38" r:id="rId18"/>
    <sheet name="Table 11" sheetId="39" r:id="rId19"/>
    <sheet name="Table 12" sheetId="40" r:id="rId20"/>
    <sheet name="Section 3" sheetId="52" r:id="rId21"/>
    <sheet name="Figure 5" sheetId="42" r:id="rId22"/>
    <sheet name="Figure 6" sheetId="43" r:id="rId23"/>
    <sheet name="Figure 7" sheetId="44" r:id="rId24"/>
    <sheet name="Section 4" sheetId="53" r:id="rId25"/>
    <sheet name="Table 13" sheetId="2" r:id="rId26"/>
    <sheet name="TIRS use &amp; req" sheetId="19" state="hidden" r:id="rId27"/>
    <sheet name="Table 14" sheetId="56" r:id="rId28"/>
    <sheet name="Table 15" sheetId="3" r:id="rId29"/>
    <sheet name="Table 16" sheetId="15" r:id="rId30"/>
    <sheet name="PASS use &amp; req" sheetId="20" state="hidden" r:id="rId31"/>
    <sheet name="Table 17" sheetId="4" r:id="rId32"/>
    <sheet name="Table 18" sheetId="16" r:id="rId33"/>
    <sheet name="DAY Use &amp; Req" sheetId="21" state="hidden" r:id="rId34"/>
    <sheet name="Table 19" sheetId="28" r:id="rId35"/>
    <sheet name="Table 20" sheetId="6" r:id="rId36"/>
    <sheet name="RESPITE use &amp; req" sheetId="22" state="hidden" r:id="rId37"/>
    <sheet name="Table 21" sheetId="18" r:id="rId38"/>
    <sheet name="Table 22" sheetId="47" r:id="rId39"/>
    <sheet name="TAAs Use &amp; Req" sheetId="23" state="hidden" r:id="rId40"/>
    <sheet name="TAA_Assessed" sheetId="25" state="hidden" r:id="rId41"/>
    <sheet name="TAA_ass_req" sheetId="26" state="hidden" r:id="rId42"/>
  </sheets>
  <definedNames>
    <definedName name="_xlnm.Print_Area" localSheetId="0">'Cover page'!$A$1:$D$27</definedName>
    <definedName name="_xlnm.Print_Area" localSheetId="5">'Figure 1'!$A$1:$K$44</definedName>
    <definedName name="_xlnm.Print_Area" localSheetId="8">'Figure 2'!$A$1:$I$20</definedName>
    <definedName name="_xlnm.Print_Area" localSheetId="2">'Section 1'!$A$1:$A$10</definedName>
    <definedName name="_xlnm.Print_Area" localSheetId="6">'Section 2'!$A$1:$A$8</definedName>
    <definedName name="_xlnm.Print_Area" localSheetId="20">'Section 3'!$A$1:$A$8</definedName>
    <definedName name="_xlnm.Print_Area" localSheetId="24">'Section 4'!$A$1:$A$9</definedName>
    <definedName name="_xlnm.Print_Area" localSheetId="3">'Table 1'!$A$1:$U$21</definedName>
    <definedName name="_xlnm.Print_Area" localSheetId="17">'Table 10'!$A$1:$K$29</definedName>
    <definedName name="_xlnm.Print_Area" localSheetId="18">'Table 11'!$A$1:$K$23</definedName>
    <definedName name="_xlnm.Print_Area" localSheetId="19">'Table 12'!$A$1:$C$145</definedName>
    <definedName name="_xlnm.Print_Area" localSheetId="25">'Table 13'!$A$1:$G$27</definedName>
    <definedName name="_xlnm.Print_Area" localSheetId="28">'Table 15'!$A$1:$G$24</definedName>
    <definedName name="_xlnm.Print_Area" localSheetId="29">'Table 16'!$A$1:$I$67</definedName>
    <definedName name="_xlnm.Print_Area" localSheetId="31">'Table 17'!$A$1:$C$38</definedName>
    <definedName name="_xlnm.Print_Area" localSheetId="32">'Table 18'!$A$1:$E$94</definedName>
    <definedName name="_xlnm.Print_Area" localSheetId="34">'Table 19'!$A$1:$E$19</definedName>
    <definedName name="_xlnm.Print_Area" localSheetId="4">'Table 2'!$A$1:$I$13</definedName>
    <definedName name="_xlnm.Print_Area" localSheetId="35">'Table 20'!$A$1:$G$17</definedName>
    <definedName name="_xlnm.Print_Area" localSheetId="37">'Table 21'!$A$1:$E$23</definedName>
    <definedName name="_xlnm.Print_Area" localSheetId="7">'Table 3'!$A$1:$C$9</definedName>
    <definedName name="_xlnm.Print_Area" localSheetId="9">'Table 4'!$A$1:$J$11</definedName>
    <definedName name="_xlnm.Print_Area" localSheetId="10">'Table 5'!$A$1:$C$17</definedName>
    <definedName name="_xlnm.Print_Area" localSheetId="13">'Table 7'!$A$1:$L$64</definedName>
    <definedName name="_xlnm.Print_Area" localSheetId="14">'Table 8'!$A$1:$G$22</definedName>
    <definedName name="_xlnm.Print_Area" localSheetId="15">'Table 9'!$A$1:$M$23</definedName>
    <definedName name="_xlnm.Print_Titles" localSheetId="19">'Table 12'!$3:$3</definedName>
    <definedName name="_xlnm.Print_Titles" localSheetId="27">'Table 14'!$2:$3</definedName>
    <definedName name="_xlnm.Print_Titles" localSheetId="32">'Table 18'!$2:$2</definedName>
    <definedName name="_xlnm.Print_Titles" localSheetId="38">'Table 22'!$2:$3</definedName>
    <definedName name="_xlnm.Print_Titles" localSheetId="13">'Table 7'!$3:$3</definedName>
  </definedNames>
  <calcPr calcId="145621"/>
</workbook>
</file>

<file path=xl/calcChain.xml><?xml version="1.0" encoding="utf-8"?>
<calcChain xmlns="http://schemas.openxmlformats.org/spreadsheetml/2006/main">
  <c r="I193" i="47" l="1"/>
  <c r="C193" i="47"/>
  <c r="I192" i="47"/>
  <c r="C192" i="47"/>
  <c r="I191" i="47"/>
  <c r="C191" i="47"/>
  <c r="I190" i="47"/>
  <c r="C190" i="47"/>
  <c r="I189" i="47"/>
  <c r="C189" i="47"/>
  <c r="I188" i="47"/>
  <c r="C188" i="47"/>
  <c r="I187" i="47"/>
  <c r="C187" i="47"/>
  <c r="I186" i="47"/>
  <c r="C186" i="47"/>
  <c r="I185" i="47"/>
  <c r="C185" i="47"/>
  <c r="I184" i="47"/>
  <c r="C184" i="47"/>
  <c r="I183" i="47"/>
  <c r="C183" i="47"/>
  <c r="I182" i="47"/>
  <c r="C182" i="47"/>
  <c r="I181" i="47"/>
  <c r="C181" i="47"/>
  <c r="I180" i="47"/>
  <c r="C180" i="47"/>
  <c r="I179" i="47"/>
  <c r="C179" i="47"/>
  <c r="I178" i="47"/>
  <c r="C178" i="47"/>
  <c r="I177" i="47"/>
  <c r="C177" i="47"/>
  <c r="I176" i="47"/>
  <c r="C176" i="47"/>
  <c r="I175" i="47"/>
  <c r="C175" i="47"/>
  <c r="I174" i="47"/>
  <c r="C174" i="47"/>
  <c r="I173" i="47"/>
  <c r="C173" i="47"/>
  <c r="I172" i="47"/>
  <c r="C172" i="47"/>
  <c r="I171" i="47"/>
  <c r="C171" i="47"/>
  <c r="I170" i="47"/>
  <c r="C170" i="47"/>
  <c r="I169" i="47"/>
  <c r="C169" i="47"/>
  <c r="I168" i="47"/>
  <c r="C168" i="47"/>
  <c r="I167" i="47"/>
  <c r="C167" i="47"/>
  <c r="I166" i="47"/>
  <c r="C166" i="47"/>
  <c r="I165" i="47"/>
  <c r="C165" i="47"/>
  <c r="I164" i="47"/>
  <c r="C164" i="47"/>
  <c r="I163" i="47"/>
  <c r="C163" i="47"/>
  <c r="I162" i="47"/>
  <c r="C162" i="47"/>
  <c r="I161" i="47"/>
  <c r="C161" i="47"/>
  <c r="I160" i="47"/>
  <c r="C160" i="47"/>
  <c r="I159" i="47"/>
  <c r="C159" i="47"/>
  <c r="I158" i="47"/>
  <c r="C158" i="47"/>
  <c r="I157" i="47"/>
  <c r="C157" i="47"/>
  <c r="I156" i="47"/>
  <c r="C156" i="47"/>
  <c r="I155" i="47"/>
  <c r="C155" i="47"/>
  <c r="I154" i="47"/>
  <c r="C154" i="47"/>
  <c r="I153" i="47"/>
  <c r="C153" i="47"/>
  <c r="I152" i="47"/>
  <c r="C152" i="47"/>
  <c r="I151" i="47"/>
  <c r="C151" i="47"/>
  <c r="I150" i="47"/>
  <c r="C150" i="47"/>
  <c r="I149" i="47"/>
  <c r="C149" i="47"/>
  <c r="I148" i="47"/>
  <c r="C148" i="47"/>
  <c r="I147" i="47"/>
  <c r="C147" i="47"/>
  <c r="I146" i="47"/>
  <c r="C146" i="47"/>
  <c r="I145" i="47"/>
  <c r="C145" i="47"/>
  <c r="I144" i="47"/>
  <c r="C144" i="47"/>
  <c r="I143" i="47"/>
  <c r="C143" i="47"/>
  <c r="I142" i="47"/>
  <c r="C142" i="47"/>
  <c r="I141" i="47"/>
  <c r="C141" i="47"/>
  <c r="I140" i="47"/>
  <c r="C140" i="47"/>
  <c r="I139" i="47"/>
  <c r="C139" i="47"/>
  <c r="I138" i="47"/>
  <c r="C138" i="47"/>
  <c r="I137" i="47"/>
  <c r="C137" i="47"/>
  <c r="I136" i="47"/>
  <c r="C136" i="47"/>
  <c r="I135" i="47"/>
  <c r="C135" i="47"/>
  <c r="I134" i="47"/>
  <c r="C134" i="47"/>
  <c r="I133" i="47"/>
  <c r="C133" i="47"/>
  <c r="I132" i="47"/>
  <c r="C132" i="47"/>
  <c r="I131" i="47"/>
  <c r="C131" i="47"/>
  <c r="I130" i="47"/>
  <c r="C130" i="47"/>
  <c r="I129" i="47"/>
  <c r="C129" i="47"/>
  <c r="I128" i="47"/>
  <c r="C128" i="47"/>
  <c r="I127" i="47"/>
  <c r="C127" i="47"/>
  <c r="I126" i="47"/>
  <c r="C126" i="47"/>
  <c r="I125" i="47"/>
  <c r="C125" i="47"/>
  <c r="I124" i="47"/>
  <c r="C124" i="47"/>
  <c r="I123" i="47"/>
  <c r="C123" i="47"/>
  <c r="I122" i="47"/>
  <c r="C122" i="47"/>
  <c r="I121" i="47"/>
  <c r="C121" i="47"/>
  <c r="I120" i="47"/>
  <c r="C120" i="47"/>
  <c r="I119" i="47"/>
  <c r="C119" i="47"/>
  <c r="I118" i="47"/>
  <c r="C118" i="47"/>
  <c r="I117" i="47"/>
  <c r="C117" i="47"/>
  <c r="I116" i="47"/>
  <c r="C116" i="47"/>
  <c r="I115" i="47"/>
  <c r="C115" i="47"/>
  <c r="I114" i="47"/>
  <c r="C114" i="47"/>
  <c r="I113" i="47"/>
  <c r="C113" i="47"/>
  <c r="I112" i="47"/>
  <c r="C112" i="47"/>
  <c r="I111" i="47"/>
  <c r="C111" i="47"/>
  <c r="I110" i="47"/>
  <c r="C110" i="47"/>
  <c r="I109" i="47"/>
  <c r="C109" i="47"/>
  <c r="I108" i="47"/>
  <c r="C108" i="47"/>
  <c r="I107" i="47"/>
  <c r="C107" i="47"/>
  <c r="I106" i="47"/>
  <c r="C106" i="47"/>
  <c r="I105" i="47"/>
  <c r="C105" i="47"/>
  <c r="I104" i="47"/>
  <c r="C104" i="47"/>
  <c r="I103" i="47"/>
  <c r="C103" i="47"/>
  <c r="I102" i="47"/>
  <c r="C102" i="47"/>
  <c r="I101" i="47"/>
  <c r="C101" i="47"/>
  <c r="I100" i="47"/>
  <c r="C100" i="47"/>
  <c r="I99" i="47"/>
  <c r="C99" i="47"/>
  <c r="I98" i="47"/>
  <c r="C98" i="47"/>
  <c r="I97" i="47"/>
  <c r="C97" i="47"/>
  <c r="I96" i="47"/>
  <c r="C96" i="47"/>
  <c r="I95" i="47"/>
  <c r="C95" i="47"/>
  <c r="I94" i="47"/>
  <c r="C94" i="47"/>
  <c r="I93" i="47"/>
  <c r="C93" i="47"/>
  <c r="I92" i="47"/>
  <c r="C92" i="47"/>
  <c r="I91" i="47"/>
  <c r="C91" i="47"/>
  <c r="I90" i="47"/>
  <c r="C90" i="47"/>
  <c r="I89" i="47"/>
  <c r="C89" i="47"/>
  <c r="I88" i="47"/>
  <c r="C88" i="47"/>
  <c r="I87" i="47"/>
  <c r="C87" i="47"/>
  <c r="I86" i="47"/>
  <c r="C86" i="47"/>
  <c r="I85" i="47"/>
  <c r="C85" i="47"/>
  <c r="I84" i="47"/>
  <c r="C84" i="47"/>
  <c r="I83" i="47"/>
  <c r="C83" i="47"/>
  <c r="I82" i="47"/>
  <c r="C82" i="47"/>
  <c r="I81" i="47"/>
  <c r="C81" i="47"/>
  <c r="I80" i="47"/>
  <c r="C80" i="47"/>
  <c r="I79" i="47"/>
  <c r="C79" i="47"/>
  <c r="I78" i="47"/>
  <c r="C78" i="47"/>
  <c r="I77" i="47"/>
  <c r="C77" i="47"/>
  <c r="I76" i="47"/>
  <c r="F76" i="47"/>
  <c r="E76" i="47"/>
  <c r="D76" i="47"/>
  <c r="C76" i="47"/>
  <c r="I75" i="47"/>
  <c r="C75" i="47"/>
  <c r="I74" i="47"/>
  <c r="C74" i="47"/>
  <c r="I73" i="47"/>
  <c r="C73" i="47"/>
  <c r="I72" i="47"/>
  <c r="C72" i="47"/>
  <c r="I71" i="47"/>
  <c r="C71" i="47"/>
  <c r="I70" i="47"/>
  <c r="C70" i="47"/>
  <c r="I69" i="47"/>
  <c r="C69" i="47"/>
  <c r="I68" i="47"/>
  <c r="C68" i="47"/>
  <c r="I67" i="47"/>
  <c r="C67" i="47"/>
  <c r="I66" i="47"/>
  <c r="C66" i="47"/>
  <c r="I65" i="47"/>
  <c r="C65" i="47"/>
  <c r="I64" i="47"/>
  <c r="C64" i="47"/>
  <c r="I63" i="47"/>
  <c r="C63" i="47"/>
  <c r="I62" i="47"/>
  <c r="C62" i="47"/>
  <c r="I61" i="47"/>
  <c r="C61" i="47"/>
  <c r="I60" i="47"/>
  <c r="C60" i="47"/>
  <c r="I59" i="47"/>
  <c r="C59" i="47"/>
  <c r="I58" i="47"/>
  <c r="C58" i="47"/>
  <c r="I57" i="47"/>
  <c r="C57" i="47"/>
  <c r="I56" i="47"/>
  <c r="C56" i="47"/>
  <c r="I55" i="47"/>
  <c r="C55" i="47"/>
  <c r="I54" i="47"/>
  <c r="C54" i="47"/>
  <c r="I53" i="47"/>
  <c r="C53" i="47"/>
  <c r="I52" i="47"/>
  <c r="C52" i="47"/>
  <c r="I51" i="47"/>
  <c r="C51" i="47"/>
  <c r="I50" i="47"/>
  <c r="C50" i="47"/>
  <c r="I49" i="47"/>
  <c r="C49" i="47"/>
  <c r="I48" i="47"/>
  <c r="C48" i="47"/>
  <c r="I47" i="47"/>
  <c r="C47" i="47"/>
  <c r="I46" i="47"/>
  <c r="C46" i="47"/>
  <c r="I45" i="47"/>
  <c r="C45" i="47"/>
  <c r="I44" i="47"/>
  <c r="C44" i="47"/>
  <c r="I43" i="47"/>
  <c r="C43" i="47"/>
  <c r="I42" i="47"/>
  <c r="C42" i="47"/>
  <c r="I41" i="47"/>
  <c r="C41" i="47"/>
  <c r="I40" i="47"/>
  <c r="C40" i="47"/>
  <c r="I39" i="47"/>
  <c r="C39" i="47"/>
  <c r="I38" i="47"/>
  <c r="C38" i="47"/>
  <c r="I37" i="47"/>
  <c r="C37" i="47"/>
  <c r="I36" i="47"/>
  <c r="C36" i="47"/>
  <c r="I35" i="47"/>
  <c r="C35" i="47"/>
  <c r="I34" i="47"/>
  <c r="C34" i="47"/>
  <c r="I33" i="47"/>
  <c r="C33" i="47"/>
  <c r="I32" i="47"/>
  <c r="C32" i="47"/>
  <c r="I31" i="47"/>
  <c r="G31" i="47"/>
  <c r="F31" i="47"/>
  <c r="E31" i="47"/>
  <c r="D31" i="47"/>
  <c r="C31" i="47"/>
  <c r="I30" i="47"/>
  <c r="C30" i="47"/>
  <c r="I29" i="47"/>
  <c r="C29" i="47"/>
  <c r="I28" i="47"/>
  <c r="C28" i="47"/>
  <c r="I27" i="47"/>
  <c r="C27" i="47"/>
  <c r="I26" i="47"/>
  <c r="C26" i="47"/>
  <c r="I25" i="47"/>
  <c r="C25" i="47"/>
  <c r="I24" i="47"/>
  <c r="C24" i="47"/>
  <c r="I23" i="47"/>
  <c r="C23" i="47"/>
  <c r="I22" i="47"/>
  <c r="C22" i="47"/>
  <c r="I21" i="47"/>
  <c r="C21" i="47"/>
  <c r="I20" i="47"/>
  <c r="C20" i="47"/>
  <c r="I19" i="47"/>
  <c r="C19" i="47"/>
  <c r="I18" i="47"/>
  <c r="C18" i="47"/>
  <c r="I17" i="47"/>
  <c r="C17" i="47"/>
  <c r="I16" i="47"/>
  <c r="C16" i="47"/>
  <c r="I15" i="47"/>
  <c r="C15" i="47"/>
  <c r="I14" i="47"/>
  <c r="C14" i="47"/>
  <c r="I13" i="47"/>
  <c r="C13" i="47"/>
  <c r="I12" i="47"/>
  <c r="C12" i="47"/>
  <c r="I11" i="47"/>
  <c r="C11" i="47"/>
  <c r="I10" i="47"/>
  <c r="C10" i="47"/>
  <c r="I9" i="47"/>
  <c r="C9" i="47"/>
  <c r="I8" i="47"/>
  <c r="C8" i="47"/>
  <c r="I7" i="47"/>
  <c r="C7" i="47"/>
  <c r="I6" i="47"/>
  <c r="C6" i="47"/>
  <c r="I5" i="47"/>
  <c r="C5" i="47"/>
  <c r="I4" i="47"/>
  <c r="C4" i="47"/>
  <c r="E94" i="16"/>
  <c r="E93" i="16"/>
  <c r="E92" i="16"/>
  <c r="E89" i="16"/>
  <c r="E88" i="16"/>
  <c r="E87" i="16"/>
  <c r="E80" i="16"/>
  <c r="E79" i="16"/>
  <c r="E78" i="16"/>
  <c r="E76" i="16"/>
  <c r="E75" i="16"/>
  <c r="E74" i="16"/>
  <c r="E71" i="16"/>
  <c r="E70" i="16"/>
  <c r="E69" i="16"/>
  <c r="E67" i="16"/>
  <c r="E66" i="16"/>
  <c r="E65" i="16"/>
  <c r="E63" i="16"/>
  <c r="E62" i="16"/>
  <c r="E61" i="16"/>
  <c r="D59" i="16"/>
  <c r="E59" i="16" s="1"/>
  <c r="C59" i="16"/>
  <c r="B59" i="16"/>
  <c r="E58" i="16"/>
  <c r="E57" i="16"/>
  <c r="D54" i="16"/>
  <c r="E54" i="16" s="1"/>
  <c r="C54" i="16"/>
  <c r="B54" i="16"/>
  <c r="E53" i="16"/>
  <c r="E52" i="16"/>
  <c r="E49" i="16"/>
  <c r="E48" i="16"/>
  <c r="E47" i="16"/>
  <c r="E45" i="16"/>
  <c r="E44" i="16"/>
  <c r="E43" i="16"/>
  <c r="E41" i="16"/>
  <c r="E40" i="16"/>
  <c r="E39" i="16"/>
  <c r="E37" i="16"/>
  <c r="E36" i="16"/>
  <c r="E35" i="16"/>
  <c r="E33" i="16"/>
  <c r="E32" i="16"/>
  <c r="E31" i="16"/>
  <c r="E28" i="16"/>
  <c r="E27" i="16"/>
  <c r="E26" i="16"/>
  <c r="E24" i="16"/>
  <c r="E23" i="16"/>
  <c r="E22" i="16"/>
  <c r="E20" i="16"/>
  <c r="E19" i="16"/>
  <c r="E18" i="16"/>
  <c r="E16" i="16"/>
  <c r="E15" i="16"/>
  <c r="E14" i="16"/>
  <c r="E11" i="16"/>
  <c r="B11" i="16"/>
  <c r="E10" i="16"/>
  <c r="E9" i="16"/>
  <c r="E7" i="16"/>
  <c r="E6" i="16"/>
  <c r="E5" i="16"/>
  <c r="G76" i="47" l="1"/>
  <c r="M4" i="37"/>
  <c r="B63" i="35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5" i="36"/>
  <c r="C23" i="35" l="1"/>
  <c r="D23" i="35"/>
  <c r="E23" i="35"/>
  <c r="F23" i="35"/>
  <c r="G23" i="35"/>
  <c r="H23" i="35"/>
  <c r="B23" i="35"/>
  <c r="I6" i="32"/>
  <c r="I7" i="32"/>
  <c r="I8" i="32"/>
  <c r="I9" i="32"/>
  <c r="I10" i="32"/>
  <c r="I11" i="32"/>
  <c r="I5" i="32"/>
  <c r="H6" i="32"/>
  <c r="H7" i="32"/>
  <c r="H8" i="32"/>
  <c r="H9" i="32"/>
  <c r="H10" i="32"/>
  <c r="H11" i="32"/>
  <c r="H5" i="32"/>
  <c r="E20" i="45" l="1"/>
  <c r="C20" i="45"/>
  <c r="E19" i="45"/>
  <c r="C19" i="45"/>
  <c r="E18" i="45"/>
  <c r="C18" i="45"/>
  <c r="E17" i="45"/>
  <c r="C17" i="45"/>
  <c r="E16" i="45"/>
  <c r="C16" i="45"/>
  <c r="E15" i="45"/>
  <c r="C15" i="45"/>
  <c r="E14" i="45"/>
  <c r="C14" i="45"/>
  <c r="H43" i="35" l="1"/>
  <c r="G43" i="35"/>
  <c r="F43" i="35"/>
  <c r="E43" i="35"/>
  <c r="D43" i="35"/>
  <c r="C43" i="35"/>
  <c r="B43" i="35"/>
  <c r="E35" i="4" l="1"/>
  <c r="E30" i="4"/>
  <c r="E15" i="4"/>
  <c r="H65" i="16" l="1"/>
  <c r="H64" i="16"/>
  <c r="H73" i="16"/>
  <c r="H72" i="16"/>
  <c r="H66" i="16" l="1"/>
  <c r="H74" i="16"/>
  <c r="E33" i="44" l="1"/>
  <c r="E43" i="44"/>
  <c r="E53" i="44"/>
  <c r="E63" i="44"/>
  <c r="E73" i="44"/>
  <c r="E83" i="44"/>
  <c r="E93" i="44"/>
  <c r="E103" i="44"/>
  <c r="E113" i="44"/>
  <c r="E125" i="44"/>
  <c r="E136" i="44"/>
  <c r="E146" i="44"/>
  <c r="E23" i="44"/>
  <c r="I34" i="43"/>
  <c r="I45" i="43"/>
  <c r="I56" i="43"/>
  <c r="I67" i="43"/>
  <c r="I78" i="43"/>
  <c r="I89" i="43"/>
  <c r="I100" i="43"/>
  <c r="I112" i="43"/>
  <c r="I123" i="43"/>
  <c r="I134" i="43"/>
  <c r="I144" i="43"/>
  <c r="I156" i="43"/>
  <c r="I23" i="43"/>
  <c r="AM6" i="26" l="1"/>
  <c r="AM7" i="26"/>
  <c r="AM8" i="26"/>
  <c r="AM9" i="26"/>
  <c r="AM10" i="26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38" i="26"/>
  <c r="AM39" i="26"/>
  <c r="AM40" i="26"/>
  <c r="AM41" i="26"/>
  <c r="AM42" i="26"/>
  <c r="AM43" i="26"/>
  <c r="AM44" i="26"/>
  <c r="AM45" i="26"/>
  <c r="AM46" i="26"/>
  <c r="AM47" i="26"/>
  <c r="AM48" i="26"/>
  <c r="AM49" i="26"/>
  <c r="AM50" i="26"/>
  <c r="AM51" i="26"/>
  <c r="AM52" i="26"/>
  <c r="AM53" i="26"/>
  <c r="AM54" i="26"/>
  <c r="AM55" i="26"/>
  <c r="AM56" i="26"/>
  <c r="AM57" i="26"/>
  <c r="AM58" i="26"/>
  <c r="AM59" i="26"/>
  <c r="AM60" i="26"/>
  <c r="AM61" i="26"/>
  <c r="AM62" i="26"/>
  <c r="AM63" i="26"/>
  <c r="AM64" i="26"/>
  <c r="AM65" i="26"/>
  <c r="AM66" i="26"/>
  <c r="AM67" i="26"/>
  <c r="AM68" i="26"/>
  <c r="AM69" i="26"/>
  <c r="AM70" i="26"/>
  <c r="AM71" i="26"/>
  <c r="AM72" i="26"/>
  <c r="AM73" i="26"/>
  <c r="AM74" i="26"/>
  <c r="AM75" i="26"/>
  <c r="AM76" i="26"/>
  <c r="AM77" i="26"/>
  <c r="AM78" i="26"/>
  <c r="AM79" i="26"/>
  <c r="AM80" i="26"/>
  <c r="AM81" i="26"/>
  <c r="AM82" i="26"/>
  <c r="AM83" i="26"/>
  <c r="AM84" i="26"/>
  <c r="AM85" i="26"/>
  <c r="AM86" i="26"/>
  <c r="AM87" i="26"/>
  <c r="AM88" i="26"/>
  <c r="AM89" i="26"/>
  <c r="AM90" i="26"/>
  <c r="AM91" i="26"/>
  <c r="AM92" i="26"/>
  <c r="AM93" i="26"/>
  <c r="AM94" i="26"/>
  <c r="AM95" i="26"/>
  <c r="AM96" i="26"/>
  <c r="AM97" i="26"/>
  <c r="AM98" i="26"/>
  <c r="AM99" i="26"/>
  <c r="AM100" i="26"/>
  <c r="AM101" i="26"/>
  <c r="AM102" i="26"/>
  <c r="AM103" i="26"/>
  <c r="AM104" i="26"/>
  <c r="AM105" i="26"/>
  <c r="AM106" i="26"/>
  <c r="AM107" i="26"/>
  <c r="AM108" i="26"/>
  <c r="AM109" i="26"/>
  <c r="AM110" i="26"/>
  <c r="AM111" i="26"/>
  <c r="AM112" i="26"/>
  <c r="AM113" i="26"/>
  <c r="AM114" i="26"/>
  <c r="AM115" i="26"/>
  <c r="AM116" i="26"/>
  <c r="AM117" i="26"/>
  <c r="AM118" i="26"/>
  <c r="AM119" i="26"/>
  <c r="AM120" i="26"/>
  <c r="AM121" i="26"/>
  <c r="AM122" i="26"/>
  <c r="AM123" i="26"/>
  <c r="AM124" i="26"/>
  <c r="AM125" i="26"/>
  <c r="AM126" i="26"/>
  <c r="AM127" i="26"/>
  <c r="AM128" i="26"/>
  <c r="AM129" i="26"/>
  <c r="AM130" i="26"/>
  <c r="AM131" i="26"/>
  <c r="AM132" i="26"/>
  <c r="AM133" i="26"/>
  <c r="AM134" i="26"/>
  <c r="AM135" i="26"/>
  <c r="AM136" i="26"/>
  <c r="AM137" i="26"/>
  <c r="AM138" i="26"/>
  <c r="AM139" i="26"/>
  <c r="AM140" i="26"/>
  <c r="AM141" i="26"/>
  <c r="AM142" i="26"/>
  <c r="AM143" i="26"/>
  <c r="AM144" i="26"/>
  <c r="AM145" i="26"/>
  <c r="AM146" i="26"/>
  <c r="AM147" i="26"/>
  <c r="AM148" i="26"/>
  <c r="AM149" i="26"/>
  <c r="AM150" i="26"/>
  <c r="AM151" i="26"/>
  <c r="AM152" i="26"/>
  <c r="AM153" i="26"/>
  <c r="AM154" i="26"/>
  <c r="AM155" i="26"/>
  <c r="AM156" i="26"/>
  <c r="AM157" i="26"/>
  <c r="AM158" i="26"/>
  <c r="AM159" i="26"/>
  <c r="AM160" i="26"/>
  <c r="AM161" i="26"/>
  <c r="AM162" i="26"/>
  <c r="AM163" i="26"/>
  <c r="AM164" i="26"/>
  <c r="AM165" i="26"/>
  <c r="AM166" i="26"/>
  <c r="AM167" i="26"/>
  <c r="AM168" i="26"/>
  <c r="AM169" i="26"/>
  <c r="AM170" i="26"/>
  <c r="AM171" i="26"/>
  <c r="AM172" i="26"/>
  <c r="AM173" i="26"/>
  <c r="AM174" i="26"/>
  <c r="AM175" i="26"/>
  <c r="AM176" i="26"/>
  <c r="AM177" i="26"/>
  <c r="AM5" i="26"/>
  <c r="AL6" i="26"/>
  <c r="AN6" i="26" s="1"/>
  <c r="AL7" i="26"/>
  <c r="AL8" i="26"/>
  <c r="AL9" i="26"/>
  <c r="AL10" i="26"/>
  <c r="AL11" i="26"/>
  <c r="AL12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N34" i="26" s="1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5" i="26"/>
  <c r="AN5" i="26" s="1"/>
  <c r="AN163" i="26" l="1"/>
  <c r="AN23" i="26"/>
  <c r="AN19" i="26"/>
  <c r="AN15" i="26"/>
  <c r="AN11" i="26"/>
  <c r="AN7" i="26"/>
  <c r="AN32" i="26"/>
  <c r="AN30" i="26"/>
  <c r="AN28" i="26"/>
  <c r="AN26" i="26"/>
  <c r="AN24" i="26"/>
  <c r="AN22" i="26"/>
  <c r="AN20" i="26"/>
  <c r="AN18" i="26"/>
  <c r="AN16" i="26"/>
  <c r="AN14" i="26"/>
  <c r="AN12" i="26"/>
  <c r="AN10" i="26"/>
  <c r="AN8" i="26"/>
  <c r="AN176" i="26"/>
  <c r="AN174" i="26"/>
  <c r="AN172" i="26"/>
  <c r="AN170" i="26"/>
  <c r="AN168" i="26"/>
  <c r="AN166" i="26"/>
  <c r="AN164" i="26"/>
  <c r="AN162" i="26"/>
  <c r="AN160" i="26"/>
  <c r="AN158" i="26"/>
  <c r="AN156" i="26"/>
  <c r="AN154" i="26"/>
  <c r="AN152" i="26"/>
  <c r="AN150" i="26"/>
  <c r="AN148" i="26"/>
  <c r="AN146" i="26"/>
  <c r="AN144" i="26"/>
  <c r="AN142" i="26"/>
  <c r="AN140" i="26"/>
  <c r="AN138" i="26"/>
  <c r="AN136" i="26"/>
  <c r="AN134" i="26"/>
  <c r="AN132" i="26"/>
  <c r="AN130" i="26"/>
  <c r="AN128" i="26"/>
  <c r="AN126" i="26"/>
  <c r="AN124" i="26"/>
  <c r="AN122" i="26"/>
  <c r="AN120" i="26"/>
  <c r="AN118" i="26"/>
  <c r="AN116" i="26"/>
  <c r="AN114" i="26"/>
  <c r="AN112" i="26"/>
  <c r="AN110" i="26"/>
  <c r="AN108" i="26"/>
  <c r="AN106" i="26"/>
  <c r="AN104" i="26"/>
  <c r="AN102" i="26"/>
  <c r="AN100" i="26"/>
  <c r="AN98" i="26"/>
  <c r="AN96" i="26"/>
  <c r="AN94" i="26"/>
  <c r="AN92" i="26"/>
  <c r="AN90" i="26"/>
  <c r="AN88" i="26"/>
  <c r="AN86" i="26"/>
  <c r="AN84" i="26"/>
  <c r="AN82" i="26"/>
  <c r="AN80" i="26"/>
  <c r="AN78" i="26"/>
  <c r="AN76" i="26"/>
  <c r="AN74" i="26"/>
  <c r="AN72" i="26"/>
  <c r="AN70" i="26"/>
  <c r="AN68" i="26"/>
  <c r="AN66" i="26"/>
  <c r="AN64" i="26"/>
  <c r="AN62" i="26"/>
  <c r="AN60" i="26"/>
  <c r="AN58" i="26"/>
  <c r="AN56" i="26"/>
  <c r="AN54" i="26"/>
  <c r="AN52" i="26"/>
  <c r="AN50" i="26"/>
  <c r="AN48" i="26"/>
  <c r="AN46" i="26"/>
  <c r="AN44" i="26"/>
  <c r="AN42" i="26"/>
  <c r="AN40" i="26"/>
  <c r="AN38" i="26"/>
  <c r="AN36" i="26"/>
  <c r="AN33" i="26"/>
  <c r="AN29" i="26"/>
  <c r="AN25" i="26"/>
  <c r="AN21" i="26"/>
  <c r="AN17" i="26"/>
  <c r="AN13" i="26"/>
  <c r="AN9" i="26"/>
  <c r="AN177" i="26"/>
  <c r="AN175" i="26"/>
  <c r="AN173" i="26"/>
  <c r="AN171" i="26"/>
  <c r="AN169" i="26"/>
  <c r="AN167" i="26"/>
  <c r="AN165" i="26"/>
  <c r="AN161" i="26"/>
  <c r="AN159" i="26"/>
  <c r="AN157" i="26"/>
  <c r="AN155" i="26"/>
  <c r="AN153" i="26"/>
  <c r="AN151" i="26"/>
  <c r="AN149" i="26"/>
  <c r="AN147" i="26"/>
  <c r="AN145" i="26"/>
  <c r="AN143" i="26"/>
  <c r="AN141" i="26"/>
  <c r="AN139" i="26"/>
  <c r="AN137" i="26"/>
  <c r="AN135" i="26"/>
  <c r="AN133" i="26"/>
  <c r="AN131" i="26"/>
  <c r="AN129" i="26"/>
  <c r="AN127" i="26"/>
  <c r="AN125" i="26"/>
  <c r="AN123" i="26"/>
  <c r="AN121" i="26"/>
  <c r="AN119" i="26"/>
  <c r="AN117" i="26"/>
  <c r="AN115" i="26"/>
  <c r="AN113" i="26"/>
  <c r="AN111" i="26"/>
  <c r="AN109" i="26"/>
  <c r="AN107" i="26"/>
  <c r="AN105" i="26"/>
  <c r="AN103" i="26"/>
  <c r="AN101" i="26"/>
  <c r="AN99" i="26"/>
  <c r="AN97" i="26"/>
  <c r="AN95" i="26"/>
  <c r="AN93" i="26"/>
  <c r="AN91" i="26"/>
  <c r="AN89" i="26"/>
  <c r="AN87" i="26"/>
  <c r="AN85" i="26"/>
  <c r="AN83" i="26"/>
  <c r="AN81" i="26"/>
  <c r="AN79" i="26"/>
  <c r="AN77" i="26"/>
  <c r="AN75" i="26"/>
  <c r="AN73" i="26"/>
  <c r="AN71" i="26"/>
  <c r="AN69" i="26"/>
  <c r="AN67" i="26"/>
  <c r="AN65" i="26"/>
  <c r="AN63" i="26"/>
  <c r="AN61" i="26"/>
  <c r="AN59" i="26"/>
  <c r="AN57" i="26"/>
  <c r="AN55" i="26"/>
  <c r="AN53" i="26"/>
  <c r="AN51" i="26"/>
  <c r="AN49" i="26"/>
  <c r="AN47" i="26"/>
  <c r="AN45" i="26"/>
  <c r="AN43" i="26"/>
  <c r="AN41" i="26"/>
  <c r="AN39" i="26"/>
  <c r="AN37" i="26"/>
  <c r="AN35" i="26"/>
  <c r="AN31" i="26"/>
  <c r="AN27" i="26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AD107" i="25"/>
  <c r="AD108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D138" i="25"/>
  <c r="AD139" i="25"/>
  <c r="AD140" i="25"/>
  <c r="AD141" i="25"/>
  <c r="AD142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D172" i="25"/>
  <c r="AD173" i="25"/>
  <c r="AD174" i="25"/>
  <c r="AD175" i="25"/>
  <c r="AD176" i="25"/>
  <c r="AD177" i="25"/>
  <c r="AD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AC107" i="25"/>
  <c r="AC108" i="25"/>
  <c r="AC109" i="25"/>
  <c r="AC110" i="25"/>
  <c r="AC111" i="25"/>
  <c r="AC112" i="25"/>
  <c r="AC113" i="25"/>
  <c r="AC114" i="25"/>
  <c r="AC115" i="25"/>
  <c r="AC116" i="25"/>
  <c r="AC117" i="25"/>
  <c r="AC118" i="25"/>
  <c r="AC119" i="25"/>
  <c r="AC120" i="25"/>
  <c r="AC121" i="25"/>
  <c r="AC122" i="25"/>
  <c r="AC123" i="25"/>
  <c r="AC124" i="25"/>
  <c r="AC125" i="25"/>
  <c r="AC126" i="25"/>
  <c r="AC127" i="25"/>
  <c r="AC128" i="25"/>
  <c r="AC129" i="25"/>
  <c r="AC130" i="25"/>
  <c r="AC131" i="25"/>
  <c r="AC132" i="25"/>
  <c r="AC133" i="25"/>
  <c r="AC134" i="25"/>
  <c r="AC135" i="25"/>
  <c r="AC136" i="25"/>
  <c r="AC137" i="25"/>
  <c r="AC138" i="25"/>
  <c r="AC139" i="25"/>
  <c r="AC140" i="25"/>
  <c r="AC141" i="25"/>
  <c r="AC142" i="25"/>
  <c r="AC143" i="25"/>
  <c r="AC144" i="25"/>
  <c r="AC145" i="25"/>
  <c r="AC146" i="25"/>
  <c r="AC147" i="25"/>
  <c r="AC148" i="25"/>
  <c r="AC149" i="25"/>
  <c r="AC150" i="25"/>
  <c r="AC151" i="25"/>
  <c r="AC152" i="25"/>
  <c r="AC153" i="25"/>
  <c r="AC154" i="25"/>
  <c r="AC155" i="25"/>
  <c r="AC156" i="25"/>
  <c r="AC157" i="25"/>
  <c r="AC158" i="25"/>
  <c r="AC159" i="25"/>
  <c r="AC160" i="25"/>
  <c r="AC161" i="25"/>
  <c r="AC162" i="25"/>
  <c r="AC163" i="25"/>
  <c r="AC164" i="25"/>
  <c r="AC165" i="25"/>
  <c r="AC166" i="25"/>
  <c r="AC167" i="25"/>
  <c r="AC168" i="25"/>
  <c r="AC169" i="25"/>
  <c r="AC170" i="25"/>
  <c r="AC171" i="25"/>
  <c r="AC172" i="25"/>
  <c r="AC173" i="25"/>
  <c r="AC174" i="25"/>
  <c r="AC175" i="25"/>
  <c r="AC176" i="25"/>
  <c r="AC177" i="25"/>
  <c r="AC5" i="25"/>
  <c r="E12" i="23" l="1"/>
  <c r="E11" i="23"/>
  <c r="E10" i="23"/>
  <c r="E9" i="23"/>
  <c r="E8" i="23"/>
  <c r="E7" i="23"/>
  <c r="E6" i="23"/>
  <c r="E5" i="23"/>
  <c r="E4" i="23"/>
  <c r="I15" i="6"/>
  <c r="I14" i="6"/>
  <c r="I13" i="6"/>
  <c r="I11" i="6"/>
  <c r="I10" i="6"/>
  <c r="I9" i="6"/>
  <c r="I8" i="6"/>
  <c r="I7" i="6"/>
  <c r="I6" i="6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8" i="21"/>
  <c r="C17" i="21"/>
  <c r="C16" i="21"/>
  <c r="C15" i="21"/>
  <c r="C14" i="21"/>
  <c r="C13" i="21"/>
  <c r="C11" i="21"/>
  <c r="C10" i="21"/>
  <c r="C9" i="21"/>
  <c r="C8" i="21"/>
  <c r="C7" i="21"/>
  <c r="C6" i="21"/>
  <c r="C5" i="21"/>
  <c r="C4" i="21"/>
  <c r="H94" i="16"/>
  <c r="H92" i="16"/>
  <c r="H91" i="16"/>
  <c r="H90" i="16"/>
  <c r="H88" i="16"/>
  <c r="H87" i="16"/>
  <c r="H86" i="16"/>
  <c r="H84" i="16"/>
  <c r="H83" i="16"/>
  <c r="H82" i="16"/>
  <c r="H79" i="16"/>
  <c r="H78" i="16"/>
  <c r="H77" i="16"/>
  <c r="H62" i="16"/>
  <c r="H61" i="16"/>
  <c r="H60" i="16"/>
  <c r="H58" i="16"/>
  <c r="H57" i="16"/>
  <c r="H56" i="16"/>
  <c r="H53" i="16"/>
  <c r="H52" i="16"/>
  <c r="H51" i="16"/>
  <c r="H49" i="16"/>
  <c r="H48" i="16"/>
  <c r="H47" i="16"/>
  <c r="H45" i="16"/>
  <c r="H44" i="16"/>
  <c r="H43" i="16"/>
  <c r="H41" i="16"/>
  <c r="H40" i="16"/>
  <c r="H39" i="16"/>
  <c r="H37" i="16"/>
  <c r="H36" i="16"/>
  <c r="H35" i="16"/>
  <c r="H24" i="16"/>
  <c r="H23" i="16"/>
  <c r="H22" i="16"/>
  <c r="H20" i="16"/>
  <c r="H19" i="16"/>
  <c r="H18" i="16"/>
  <c r="H16" i="16"/>
  <c r="H15" i="16"/>
  <c r="H14" i="16"/>
  <c r="H11" i="16"/>
  <c r="H10" i="16"/>
  <c r="H9" i="16"/>
  <c r="H7" i="16"/>
  <c r="H6" i="16"/>
  <c r="H5" i="16"/>
  <c r="E37" i="4"/>
  <c r="E36" i="4"/>
  <c r="E34" i="4"/>
  <c r="E33" i="4"/>
  <c r="E32" i="4"/>
  <c r="E31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4" i="4"/>
  <c r="E13" i="4"/>
  <c r="E12" i="4"/>
  <c r="E11" i="4"/>
  <c r="E10" i="4"/>
  <c r="E8" i="4"/>
  <c r="E6" i="4"/>
  <c r="E4" i="4"/>
  <c r="L67" i="15"/>
  <c r="L64" i="15"/>
  <c r="L61" i="15"/>
  <c r="L60" i="15"/>
  <c r="L56" i="15"/>
  <c r="L52" i="15"/>
  <c r="L44" i="15"/>
  <c r="L42" i="15"/>
  <c r="L41" i="15"/>
  <c r="L40" i="15"/>
  <c r="L37" i="15"/>
  <c r="L36" i="15"/>
  <c r="L34" i="15"/>
  <c r="L32" i="15"/>
  <c r="L31" i="15"/>
  <c r="L27" i="15"/>
  <c r="L24" i="15"/>
  <c r="L23" i="15"/>
  <c r="L20" i="15"/>
  <c r="L13" i="15"/>
  <c r="L12" i="15"/>
  <c r="L9" i="15"/>
  <c r="L8" i="15"/>
  <c r="L5" i="15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25" i="2"/>
  <c r="I24" i="2"/>
  <c r="I23" i="2"/>
  <c r="I21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L66" i="15" l="1"/>
  <c r="L63" i="15"/>
  <c r="L62" i="15"/>
  <c r="L59" i="15"/>
  <c r="L57" i="15"/>
  <c r="L58" i="15"/>
  <c r="L55" i="15"/>
  <c r="L54" i="15"/>
  <c r="L50" i="15"/>
  <c r="L49" i="15"/>
  <c r="L46" i="15"/>
  <c r="L43" i="15"/>
  <c r="L39" i="15"/>
  <c r="L38" i="15"/>
  <c r="L35" i="15"/>
  <c r="L30" i="15"/>
  <c r="L29" i="15"/>
  <c r="L25" i="15"/>
  <c r="L26" i="15"/>
  <c r="L21" i="15"/>
  <c r="L17" i="15"/>
  <c r="L18" i="15"/>
  <c r="L19" i="15"/>
  <c r="L15" i="15"/>
  <c r="L14" i="15"/>
  <c r="L11" i="15"/>
  <c r="L6" i="15"/>
  <c r="L7" i="15"/>
  <c r="L51" i="15" l="1"/>
  <c r="L45" i="15"/>
  <c r="L47" i="15"/>
</calcChain>
</file>

<file path=xl/sharedStrings.xml><?xml version="1.0" encoding="utf-8"?>
<sst xmlns="http://schemas.openxmlformats.org/spreadsheetml/2006/main" count="4830" uniqueCount="1097">
  <si>
    <t>Living in community in agency accommodation with agency support</t>
  </si>
  <si>
    <t>Other</t>
  </si>
  <si>
    <t xml:space="preserve">Total </t>
  </si>
  <si>
    <t>Third level education</t>
  </si>
  <si>
    <t>Physiotherapy</t>
  </si>
  <si>
    <t>Occupational Therapy</t>
  </si>
  <si>
    <t>Speech and Language Therapy</t>
  </si>
  <si>
    <t>Chiropody</t>
  </si>
  <si>
    <t>Clinical Nutritionist</t>
  </si>
  <si>
    <t>Orthotist/Prosthetist</t>
  </si>
  <si>
    <t>Public Health Nurse</t>
  </si>
  <si>
    <t>Continence Advisor</t>
  </si>
  <si>
    <t>Social Worker</t>
  </si>
  <si>
    <t>Psychologist</t>
  </si>
  <si>
    <t>Counsellor</t>
  </si>
  <si>
    <t>Play Therapy</t>
  </si>
  <si>
    <t>Creative Therapy</t>
  </si>
  <si>
    <t>Complementary Therapy</t>
  </si>
  <si>
    <t>Assistive Technology/Client Technical Service</t>
  </si>
  <si>
    <t>Mobilty/Rehabilitation Worker for the Blind</t>
  </si>
  <si>
    <t>Community Resource Worker</t>
  </si>
  <si>
    <t>Audiology</t>
  </si>
  <si>
    <t>Aural Rehabilitation</t>
  </si>
  <si>
    <t>Tinnitus Retraining</t>
  </si>
  <si>
    <t>Personal Assistant</t>
  </si>
  <si>
    <t>Home Help</t>
  </si>
  <si>
    <t>Home Care Assistant</t>
  </si>
  <si>
    <t>Twilight Nurse</t>
  </si>
  <si>
    <t>Driving Instructor (adapted car)</t>
  </si>
  <si>
    <t>Communication Assistant</t>
  </si>
  <si>
    <t>Peer Support</t>
  </si>
  <si>
    <t>Sign Language Interpreter</t>
  </si>
  <si>
    <t>Speed Text</t>
  </si>
  <si>
    <t>Lip Speaking</t>
  </si>
  <si>
    <t>Sign Language Tuition</t>
  </si>
  <si>
    <t>Guide Dog Service</t>
  </si>
  <si>
    <t>Personal Reader</t>
  </si>
  <si>
    <t>Tape Library Support</t>
  </si>
  <si>
    <t>Braille (Library Support)</t>
  </si>
  <si>
    <t>Large Print(Library Support)</t>
  </si>
  <si>
    <t>Sighted Guide</t>
  </si>
  <si>
    <t>Total</t>
  </si>
  <si>
    <t>Specialist baby and toddler group</t>
  </si>
  <si>
    <t>Specialist residential primary school (physical and sensory disability)</t>
  </si>
  <si>
    <t>Secondary school education provided at home</t>
  </si>
  <si>
    <t>Sheltered employment</t>
  </si>
  <si>
    <t>Supported employment</t>
  </si>
  <si>
    <t>Sheltered work</t>
  </si>
  <si>
    <t>Rehabilitation service (physical and sensory disability)</t>
  </si>
  <si>
    <t>Specialised day service for people with head injuries</t>
  </si>
  <si>
    <t>Under 18 years</t>
  </si>
  <si>
    <t>Planned residential respite with high support</t>
  </si>
  <si>
    <t>Planned residential respite with low support</t>
  </si>
  <si>
    <t>Breakaway and befriending schemes</t>
  </si>
  <si>
    <t>Orthotist/prosthetist</t>
  </si>
  <si>
    <t>Assistive technology/client technical service</t>
  </si>
  <si>
    <t>Audiologist</t>
  </si>
  <si>
    <t>Chiropodist</t>
  </si>
  <si>
    <t xml:space="preserve">Personal Assistant </t>
  </si>
  <si>
    <t>Home Care</t>
  </si>
  <si>
    <t>Driving Instructor (Adapted Car)</t>
  </si>
  <si>
    <t>Speed text</t>
  </si>
  <si>
    <t>Tape (library support)</t>
  </si>
  <si>
    <t>Braille (Library support)</t>
  </si>
  <si>
    <t>Large Print (Library support)</t>
  </si>
  <si>
    <t xml:space="preserve">Sighted Guide </t>
  </si>
  <si>
    <t>Mainstream baby and toddler group</t>
  </si>
  <si>
    <t>Rehabilitative training</t>
  </si>
  <si>
    <t>Vocational training</t>
  </si>
  <si>
    <t xml:space="preserve">Other day service </t>
  </si>
  <si>
    <t>n</t>
  </si>
  <si>
    <t>General services</t>
  </si>
  <si>
    <t>Visual impairment specific services</t>
  </si>
  <si>
    <t>Hearing impairment specific services</t>
  </si>
  <si>
    <t>Mobility/rehabilitation worker for the blind</t>
  </si>
  <si>
    <t>Occupational therapy</t>
  </si>
  <si>
    <t>Speech and language therapy</t>
  </si>
  <si>
    <t>Clinical nutritionist</t>
  </si>
  <si>
    <t xml:space="preserve">Public health nurse </t>
  </si>
  <si>
    <t>Continence advisor</t>
  </si>
  <si>
    <t>Social worker</t>
  </si>
  <si>
    <t>Play therapist</t>
  </si>
  <si>
    <t>Creative therapy</t>
  </si>
  <si>
    <t>Complementary therapy</t>
  </si>
  <si>
    <t>Community resource worker</t>
  </si>
  <si>
    <t>Aural rehabilitation</t>
  </si>
  <si>
    <t>Tinnitus retraining</t>
  </si>
  <si>
    <t>Baby and toddler groups</t>
  </si>
  <si>
    <t>Primary schools</t>
  </si>
  <si>
    <t>Secondary schools</t>
  </si>
  <si>
    <t>Training, work and employment services</t>
  </si>
  <si>
    <t>Activation services</t>
  </si>
  <si>
    <t>Aids to mobility</t>
  </si>
  <si>
    <t>Orthotics &amp; prosthetics</t>
  </si>
  <si>
    <t>Vision aids</t>
  </si>
  <si>
    <t>Aids to hearing</t>
  </si>
  <si>
    <t>Communication aids</t>
  </si>
  <si>
    <t>Special furniture &amp; other aids to personal care</t>
  </si>
  <si>
    <t>Respiratory aids</t>
  </si>
  <si>
    <t>Low vision aids</t>
  </si>
  <si>
    <t>Braille equipment</t>
  </si>
  <si>
    <t>Incontinence aids</t>
  </si>
  <si>
    <t>Hoists</t>
  </si>
  <si>
    <t>Lifts</t>
  </si>
  <si>
    <t>Special bed or bedding</t>
  </si>
  <si>
    <t>Aids to lying</t>
  </si>
  <si>
    <t>Aids to toileting</t>
  </si>
  <si>
    <t>Aids to bathing</t>
  </si>
  <si>
    <t>Aids to sitting</t>
  </si>
  <si>
    <t>Aids to standing</t>
  </si>
  <si>
    <t>Other special furniture and aids to personal care</t>
  </si>
  <si>
    <t>Therapy aids</t>
  </si>
  <si>
    <t>Transfer aids</t>
  </si>
  <si>
    <t>Total (all ages)</t>
  </si>
  <si>
    <t>Overall demand</t>
  </si>
  <si>
    <t>Mainstream secondary school</t>
  </si>
  <si>
    <r>
      <rPr>
        <sz val="9"/>
        <color indexed="8"/>
        <rFont val="Arial"/>
        <family val="2"/>
      </rPr>
      <t>Planned Residential Respite with High Support</t>
    </r>
  </si>
  <si>
    <r>
      <rPr>
        <sz val="9"/>
        <color indexed="8"/>
        <rFont val="Arial"/>
        <family val="2"/>
      </rPr>
      <t>Planned Residential Respite with Low Support</t>
    </r>
  </si>
  <si>
    <r>
      <rPr>
        <sz val="9"/>
        <color indexed="8"/>
        <rFont val="Arial"/>
        <family val="2"/>
      </rPr>
      <t>Planned Home Based Respite</t>
    </r>
  </si>
  <si>
    <r>
      <rPr>
        <sz val="9"/>
        <color indexed="8"/>
        <rFont val="Arial"/>
        <family val="2"/>
      </rPr>
      <t>Summer Camp Residential</t>
    </r>
  </si>
  <si>
    <r>
      <rPr>
        <sz val="9"/>
        <color indexed="8"/>
        <rFont val="Arial"/>
        <family val="2"/>
      </rPr>
      <t>Summer Camps(day)</t>
    </r>
  </si>
  <si>
    <r>
      <rPr>
        <sz val="9"/>
        <color indexed="8"/>
        <rFont val="Arial"/>
        <family val="2"/>
      </rPr>
      <t>Breakaway and Befriending Schemes</t>
    </r>
  </si>
  <si>
    <r>
      <rPr>
        <sz val="9"/>
        <color indexed="8"/>
        <rFont val="Arial"/>
        <family val="2"/>
      </rPr>
      <t>Holiday Respite Placement</t>
    </r>
  </si>
  <si>
    <t>Mainstream pre-school</t>
  </si>
  <si>
    <t>Mainstream primary school</t>
  </si>
  <si>
    <t>Specialist (intellectual disability) residential primary school</t>
  </si>
  <si>
    <t>Specialist (intellectual disability) residential secondary school</t>
  </si>
  <si>
    <t>Open employment</t>
  </si>
  <si>
    <t>Day activation/activity</t>
  </si>
  <si>
    <t>Rehabilitation service (other)</t>
  </si>
  <si>
    <t xml:space="preserve">Special care unit </t>
  </si>
  <si>
    <t>Emergency respite services</t>
  </si>
  <si>
    <t>Information technology for people with visual impairment</t>
  </si>
  <si>
    <t xml:space="preserve">Special computer equipment </t>
  </si>
  <si>
    <t xml:space="preserve">Sleep systems  </t>
  </si>
  <si>
    <t>Physical physiological and biochemical test equipment and materials</t>
  </si>
  <si>
    <t xml:space="preserve">Transfer boards </t>
  </si>
  <si>
    <t xml:space="preserve">Transfer slings </t>
  </si>
  <si>
    <t xml:space="preserve">Other  </t>
  </si>
  <si>
    <t>Current use</t>
  </si>
  <si>
    <t>Glasses/contact lenses</t>
  </si>
  <si>
    <t xml:space="preserve">Overhead projector </t>
  </si>
  <si>
    <t xml:space="preserve">Telescopes </t>
  </si>
  <si>
    <t xml:space="preserve">Close circuit television </t>
  </si>
  <si>
    <t xml:space="preserve">Magnifiers </t>
  </si>
  <si>
    <t>% of 6897</t>
  </si>
  <si>
    <t xml:space="preserve">Future Need for PASS (2012) </t>
  </si>
  <si>
    <t xml:space="preserve">Planned Respite services </t>
  </si>
  <si>
    <t>Safety equipment for home</t>
  </si>
  <si>
    <t xml:space="preserve">Stockings and socks  </t>
  </si>
  <si>
    <t>Sound stimulators</t>
  </si>
  <si>
    <t>Unmet need for service</t>
  </si>
  <si>
    <t>All years</t>
  </si>
  <si>
    <t xml:space="preserve">Baby and toddler </t>
  </si>
  <si>
    <t xml:space="preserve">Third level  </t>
  </si>
  <si>
    <t>Training and employment</t>
  </si>
  <si>
    <t>1 Personal assistance &amp; support service</t>
  </si>
  <si>
    <t>2 Personal assistance &amp; support services</t>
  </si>
  <si>
    <t>3 Personal assistance &amp; support services</t>
  </si>
  <si>
    <t>4 Personal assistance &amp; support service</t>
  </si>
  <si>
    <t>1 Respite service</t>
  </si>
  <si>
    <t>2 Respite services</t>
  </si>
  <si>
    <t>3 respite services</t>
  </si>
  <si>
    <t>Numbers currently using PASS services</t>
  </si>
  <si>
    <t>Current</t>
  </si>
  <si>
    <t>Required</t>
  </si>
  <si>
    <t>Requiring</t>
  </si>
  <si>
    <t>PASS</t>
  </si>
  <si>
    <t>%</t>
  </si>
  <si>
    <t>Adapted vehicles (wheelchair rack, gears/lifts)</t>
  </si>
  <si>
    <t xml:space="preserve">Grab rails and bars </t>
  </si>
  <si>
    <t xml:space="preserve">Support white stick </t>
  </si>
  <si>
    <t xml:space="preserve">Guidance canes </t>
  </si>
  <si>
    <t xml:space="preserve">Walking sticks/canes/crutches </t>
  </si>
  <si>
    <t xml:space="preserve">Frame/zimmer </t>
  </si>
  <si>
    <t>Frequency</t>
  </si>
  <si>
    <t>Percent</t>
  </si>
  <si>
    <t>Nursing home</t>
  </si>
  <si>
    <t xml:space="preserve">Specialist unit (e.g. group home for people with brain injury) </t>
  </si>
  <si>
    <t>Specialist day primary school (intellectual disability)</t>
  </si>
  <si>
    <t>Specialist day primary school (physical and sensory disability)</t>
  </si>
  <si>
    <t>Combined primary school (specialist and mainstream)</t>
  </si>
  <si>
    <t>Primary School Education provided at home</t>
  </si>
  <si>
    <t>Specialist residential secondary school (physical and sensory disability)</t>
  </si>
  <si>
    <t>Specialist day secondary school (intellectual disability)</t>
  </si>
  <si>
    <t>Specialist day secondary school (physical and sensory disability)</t>
  </si>
  <si>
    <t>Combined secondary school (specialist and mainstream)</t>
  </si>
  <si>
    <t>Rehabilitative Training</t>
  </si>
  <si>
    <t>Vocational Training</t>
  </si>
  <si>
    <t>Day Activation Activity Services</t>
  </si>
  <si>
    <t>Rehabilitation service (Other)</t>
  </si>
  <si>
    <t>Special care unit</t>
  </si>
  <si>
    <t>Other day services</t>
  </si>
  <si>
    <t>Reading Lights</t>
  </si>
  <si>
    <t>Assistive products for handling objects and devices</t>
  </si>
  <si>
    <t xml:space="preserve">Powered wheelchair </t>
  </si>
  <si>
    <t xml:space="preserve">Scooter </t>
  </si>
  <si>
    <t xml:space="preserve">Manual specialised wheelchair </t>
  </si>
  <si>
    <t xml:space="preserve">Manual regular wheelchair </t>
  </si>
  <si>
    <t xml:space="preserve">Special pushchair or buggy </t>
  </si>
  <si>
    <t xml:space="preserve">Special bicycle or tricycle </t>
  </si>
  <si>
    <t xml:space="preserve">Portable ramps </t>
  </si>
  <si>
    <t xml:space="preserve">Rollator </t>
  </si>
  <si>
    <t xml:space="preserve">Specialised walkers </t>
  </si>
  <si>
    <t xml:space="preserve">Propulsion unit </t>
  </si>
  <si>
    <t>Fixed ramp</t>
  </si>
  <si>
    <t xml:space="preserve">Cervical lumbar supports </t>
  </si>
  <si>
    <t xml:space="preserve">Upper limb orthoses </t>
  </si>
  <si>
    <t xml:space="preserve">Upper limb prostheses </t>
  </si>
  <si>
    <t xml:space="preserve">Lower limb orthoses </t>
  </si>
  <si>
    <t xml:space="preserve">Lower limb prostheses </t>
  </si>
  <si>
    <t xml:space="preserve">Orthopaedic footwear </t>
  </si>
  <si>
    <t xml:space="preserve">Other prosthetic devices </t>
  </si>
  <si>
    <t xml:space="preserve">Other orthotic devices </t>
  </si>
  <si>
    <t xml:space="preserve">Print display magnification </t>
  </si>
  <si>
    <t xml:space="preserve">Screen reader and voice synthesiser </t>
  </si>
  <si>
    <t xml:space="preserve">Scanner </t>
  </si>
  <si>
    <t xml:space="preserve">Braille printer </t>
  </si>
  <si>
    <t xml:space="preserve">Character reading machine  </t>
  </si>
  <si>
    <t xml:space="preserve">Braille perkins machine </t>
  </si>
  <si>
    <t xml:space="preserve">Braille paper </t>
  </si>
  <si>
    <t xml:space="preserve">Other braille equipment </t>
  </si>
  <si>
    <t xml:space="preserve">Audible/tactile devices  </t>
  </si>
  <si>
    <t xml:space="preserve">Writing aids </t>
  </si>
  <si>
    <t xml:space="preserve">Light filters </t>
  </si>
  <si>
    <t xml:space="preserve">Personal listening devices </t>
  </si>
  <si>
    <t xml:space="preserve">Fax/telephone devices </t>
  </si>
  <si>
    <t xml:space="preserve">Teletext equipment/caption readers </t>
  </si>
  <si>
    <t>Hearing aid (incl. cochlear implant device)</t>
  </si>
  <si>
    <t>Alerting devices</t>
  </si>
  <si>
    <t xml:space="preserve">Videophone </t>
  </si>
  <si>
    <t xml:space="preserve">High technology communication devices </t>
  </si>
  <si>
    <t>Low technology communication devices</t>
  </si>
  <si>
    <t xml:space="preserve">Neurostimulators </t>
  </si>
  <si>
    <t xml:space="preserve">Catheters </t>
  </si>
  <si>
    <t xml:space="preserve">Bags or pads </t>
  </si>
  <si>
    <t xml:space="preserve">Urinary prosthesis </t>
  </si>
  <si>
    <t>Aids for incontinence training</t>
  </si>
  <si>
    <t xml:space="preserve">Powered hoist </t>
  </si>
  <si>
    <t>Manual hoist</t>
  </si>
  <si>
    <t xml:space="preserve">Powered beds </t>
  </si>
  <si>
    <t xml:space="preserve">Manual beds </t>
  </si>
  <si>
    <t xml:space="preserve">Pressure relieving beds </t>
  </si>
  <si>
    <t xml:space="preserve">Pressure relieving mattresses   </t>
  </si>
  <si>
    <t xml:space="preserve">Bed accessories  </t>
  </si>
  <si>
    <t xml:space="preserve">Bedding  </t>
  </si>
  <si>
    <t xml:space="preserve">Commode </t>
  </si>
  <si>
    <t xml:space="preserve">Potty chair </t>
  </si>
  <si>
    <t xml:space="preserve">Adapted toilet seats </t>
  </si>
  <si>
    <t xml:space="preserve">Toilet surrounds </t>
  </si>
  <si>
    <t xml:space="preserve">Urine bottle </t>
  </si>
  <si>
    <t xml:space="preserve">Bidet </t>
  </si>
  <si>
    <t xml:space="preserve">Specialised toilets </t>
  </si>
  <si>
    <t xml:space="preserve">Specialised bath </t>
  </si>
  <si>
    <t xml:space="preserve">Powered bath aids </t>
  </si>
  <si>
    <t xml:space="preserve">Manual bath aids  </t>
  </si>
  <si>
    <t xml:space="preserve">Shower aids  </t>
  </si>
  <si>
    <t xml:space="preserve">Bathroom grab rails and bars </t>
  </si>
  <si>
    <t xml:space="preserve">Adapted wash basin  </t>
  </si>
  <si>
    <t xml:space="preserve">Adapted shower </t>
  </si>
  <si>
    <t xml:space="preserve">Specialised chairs </t>
  </si>
  <si>
    <t xml:space="preserve">Car seats </t>
  </si>
  <si>
    <t xml:space="preserve">High chairs for children </t>
  </si>
  <si>
    <t xml:space="preserve">Pressure relieving cushions </t>
  </si>
  <si>
    <t xml:space="preserve">Wedges  </t>
  </si>
  <si>
    <t xml:space="preserve">Chair raiser  </t>
  </si>
  <si>
    <t xml:space="preserve">Custom specialised seating insert  </t>
  </si>
  <si>
    <t xml:space="preserve">Devices for supporting the legs or feet </t>
  </si>
  <si>
    <t xml:space="preserve">Parallel bars </t>
  </si>
  <si>
    <t xml:space="preserve">Standing frame </t>
  </si>
  <si>
    <t xml:space="preserve">Powered standing frame </t>
  </si>
  <si>
    <t xml:space="preserve">Sit-to-stand frame </t>
  </si>
  <si>
    <t xml:space="preserve">Environmental control  </t>
  </si>
  <si>
    <t xml:space="preserve">Monitoring systems </t>
  </si>
  <si>
    <t xml:space="preserve">Dressing aids </t>
  </si>
  <si>
    <t xml:space="preserve">Reading aids </t>
  </si>
  <si>
    <t xml:space="preserve">Feeding aids </t>
  </si>
  <si>
    <t xml:space="preserve">Aids for administering medicines </t>
  </si>
  <si>
    <t xml:space="preserve">Kitchen aids  </t>
  </si>
  <si>
    <t xml:space="preserve">Aids for housekeeping </t>
  </si>
  <si>
    <t xml:space="preserve">Aids for circulation therapy  </t>
  </si>
  <si>
    <t xml:space="preserve">Transcutaneous electrical nerve stimulation (TENS) </t>
  </si>
  <si>
    <t xml:space="preserve">Multi-sensory  </t>
  </si>
  <si>
    <t xml:space="preserve">Exercise equipment </t>
  </si>
  <si>
    <t xml:space="preserve">Weights </t>
  </si>
  <si>
    <t xml:space="preserve">Treatment table </t>
  </si>
  <si>
    <t xml:space="preserve">Heated pads </t>
  </si>
  <si>
    <t xml:space="preserve">Muscle stimulator </t>
  </si>
  <si>
    <t xml:space="preserve">Aids for grasping, holding and reaching </t>
  </si>
  <si>
    <t xml:space="preserve">Assistive products for protecting the body  </t>
  </si>
  <si>
    <t xml:space="preserve">Manual devices for drawing and handwriting  </t>
  </si>
  <si>
    <t xml:space="preserve">Peak flow meter </t>
  </si>
  <si>
    <t xml:space="preserve">Nebulizers  </t>
  </si>
  <si>
    <t xml:space="preserve">Oxygen concentrators </t>
  </si>
  <si>
    <t xml:space="preserve">Inhalers </t>
  </si>
  <si>
    <t xml:space="preserve">Suction machines </t>
  </si>
  <si>
    <t xml:space="preserve">Pep mask </t>
  </si>
  <si>
    <t xml:space="preserve">Home ventilator </t>
  </si>
  <si>
    <t xml:space="preserve">Humidifier  </t>
  </si>
  <si>
    <t xml:space="preserve">Oxygen unit and tubing  </t>
  </si>
  <si>
    <t xml:space="preserve">Tracheostomy aids </t>
  </si>
  <si>
    <t xml:space="preserve">Vibratory positive expiratory pressure system </t>
  </si>
  <si>
    <t xml:space="preserve">Respiration meters </t>
  </si>
  <si>
    <t xml:space="preserve">Aspirators </t>
  </si>
  <si>
    <t xml:space="preserve">Aids for respiratory therapy </t>
  </si>
  <si>
    <t xml:space="preserve">Body plaster or neofract jacket </t>
  </si>
  <si>
    <t xml:space="preserve">Therapeutic weighted clothing </t>
  </si>
  <si>
    <t xml:space="preserve">Pump to drain lymph nodes </t>
  </si>
  <si>
    <t xml:space="preserve">Adjustable table/adapted desk </t>
  </si>
  <si>
    <t xml:space="preserve">Specialised helmet  </t>
  </si>
  <si>
    <t xml:space="preserve">Mobile phone </t>
  </si>
  <si>
    <t xml:space="preserve">Standing stool </t>
  </si>
  <si>
    <t xml:space="preserve">Glucometer and associated equipment </t>
  </si>
  <si>
    <t xml:space="preserve">Standard computer accessories </t>
  </si>
  <si>
    <t xml:space="preserve">Specialised software </t>
  </si>
  <si>
    <t xml:space="preserve">Standard computers for social/educational purposes </t>
  </si>
  <si>
    <t xml:space="preserve">Specialised hardware  </t>
  </si>
  <si>
    <t xml:space="preserve">Notetakers </t>
  </si>
  <si>
    <t xml:space="preserve">Dymogun </t>
  </si>
  <si>
    <t>Combined pre-school (specialist and mainstream)</t>
  </si>
  <si>
    <t>Entire population 43,014</t>
  </si>
  <si>
    <t>Total estimated service use</t>
  </si>
  <si>
    <t>Total estimated service demand</t>
  </si>
  <si>
    <t xml:space="preserve">Dedicated high support with nursing care (older people) </t>
  </si>
  <si>
    <t>Play therapy</t>
  </si>
  <si>
    <t>Braille (library support)</t>
  </si>
  <si>
    <t>Personal assistant</t>
  </si>
  <si>
    <t>Home help</t>
  </si>
  <si>
    <t>Home care assistant</t>
  </si>
  <si>
    <t>Twilight nurse</t>
  </si>
  <si>
    <t>Driving instructor (adapted car)</t>
  </si>
  <si>
    <t>Communication assistant</t>
  </si>
  <si>
    <t>Peer support</t>
  </si>
  <si>
    <t>Guide dog service</t>
  </si>
  <si>
    <t>Personal reader</t>
  </si>
  <si>
    <t>Large print (library support)</t>
  </si>
  <si>
    <t>Sighted guide</t>
  </si>
  <si>
    <t>Sign language interpreter</t>
  </si>
  <si>
    <t>Sign language tuition</t>
  </si>
  <si>
    <t xml:space="preserve">Personal assistant </t>
  </si>
  <si>
    <t xml:space="preserve">Sighted guide </t>
  </si>
  <si>
    <t>Day activation activity services</t>
  </si>
  <si>
    <t xml:space="preserve">Specialist pre-school (physical and sensory) </t>
  </si>
  <si>
    <t xml:space="preserve">Combined secondary school (specialist and mainstream) </t>
  </si>
  <si>
    <t xml:space="preserve">Dedicated high support with nursing care (physical and sensory disability) </t>
  </si>
  <si>
    <t xml:space="preserve">Dedicated high support with nursing care and therapy services (physical and sensory disability) </t>
  </si>
  <si>
    <t>District/community hospital</t>
  </si>
  <si>
    <t xml:space="preserve">Planned respite services </t>
  </si>
  <si>
    <t>Planned home-based respite</t>
  </si>
  <si>
    <t>Summer camp (residential)</t>
  </si>
  <si>
    <t>Summer camp (day)</t>
  </si>
  <si>
    <t>Holiday respite placement</t>
  </si>
  <si>
    <t>Emergency residential respite with high support</t>
  </si>
  <si>
    <t>Emergency residential respite with low support</t>
  </si>
  <si>
    <t>Emergency home-based respite</t>
  </si>
  <si>
    <t xml:space="preserve">Planned home-based respite </t>
  </si>
  <si>
    <t xml:space="preserve">Holiday respite placement </t>
  </si>
  <si>
    <t>Orthotics and prosthetics</t>
  </si>
  <si>
    <t>Assistive products for training in alternative and augmentative communication</t>
  </si>
  <si>
    <t>Special furniture and other aids to personal care</t>
  </si>
  <si>
    <t xml:space="preserve">Bed/mattress raiser </t>
  </si>
  <si>
    <t xml:space="preserve">Total  </t>
  </si>
  <si>
    <t>Numbers currently accessing elements of Personal Assistance and Support Services</t>
  </si>
  <si>
    <t>Numbers currently accessing Planned Respite Services</t>
  </si>
  <si>
    <t>Mainstream pre school</t>
  </si>
  <si>
    <t>Specialist pre school (physical and sensory disability)</t>
  </si>
  <si>
    <t>Specialist pre school (intellectual disability)</t>
  </si>
  <si>
    <t>Combined pre school (specialist and mainstream)</t>
  </si>
  <si>
    <t>Lip reading</t>
  </si>
  <si>
    <t>18-65 years</t>
  </si>
  <si>
    <t xml:space="preserve">Independent unit in a dedicated complex with high support (&gt; 10 hours) </t>
  </si>
  <si>
    <t xml:space="preserve">Independent unit in a dedicated complex with low support (&lt; 10 hours) </t>
  </si>
  <si>
    <t xml:space="preserve">Living independently in community with low support (&lt; 10 hours) </t>
  </si>
  <si>
    <t>Planned residential respite with high support (&gt; 10 hours)</t>
  </si>
  <si>
    <t>Planned residential respite with low support (&lt;10 hours)</t>
  </si>
  <si>
    <t>Total use</t>
  </si>
  <si>
    <t xml:space="preserve">Assessed </t>
  </si>
  <si>
    <t xml:space="preserve">Assessment required </t>
  </si>
  <si>
    <t xml:space="preserve">Immediate </t>
  </si>
  <si>
    <t xml:space="preserve">Future </t>
  </si>
  <si>
    <t xml:space="preserve">Combined total required  </t>
  </si>
  <si>
    <t>Enhanced/alternative service</t>
  </si>
  <si>
    <t>Clinical nutrition</t>
  </si>
  <si>
    <t>Orthotics/prosthetics</t>
  </si>
  <si>
    <t>Public health nursing</t>
  </si>
  <si>
    <t>Continence advice</t>
  </si>
  <si>
    <t>Social work</t>
  </si>
  <si>
    <t>Psychology</t>
  </si>
  <si>
    <t>Counselling</t>
  </si>
  <si>
    <t>Community resource work</t>
  </si>
  <si>
    <t>Specialist pre-school</t>
  </si>
  <si>
    <t xml:space="preserve">Living independently in community with high support (&gt; 10 hours) </t>
  </si>
  <si>
    <t xml:space="preserve"> </t>
  </si>
  <si>
    <r>
      <rPr>
        <sz val="9"/>
        <color indexed="8"/>
        <rFont val="Arial"/>
        <family val="2"/>
      </rPr>
      <t>TAA1_asd TAA assessed</t>
    </r>
  </si>
  <si>
    <r>
      <rPr>
        <sz val="9"/>
        <color indexed="8"/>
        <rFont val="Arial"/>
        <family val="2"/>
      </rPr>
      <t>Y Yes</t>
    </r>
  </si>
  <si>
    <r>
      <rPr>
        <sz val="9"/>
        <color indexed="8"/>
        <rFont val="Arial"/>
        <family val="2"/>
      </rPr>
      <t>Count</t>
    </r>
  </si>
  <si>
    <r>
      <rPr>
        <sz val="9"/>
        <color indexed="8"/>
        <rFont val="Arial"/>
        <family val="2"/>
      </rPr>
      <t>TAA1_sr TAA1 Future</t>
    </r>
  </si>
  <si>
    <r>
      <rPr>
        <sz val="9"/>
        <color indexed="8"/>
        <rFont val="Arial"/>
        <family val="2"/>
      </rPr>
      <t>0  Not applicable</t>
    </r>
  </si>
  <si>
    <r>
      <rPr>
        <sz val="9"/>
        <color indexed="8"/>
        <rFont val="Arial"/>
        <family val="2"/>
      </rPr>
      <t xml:space="preserve">1001  Powered wheelchair </t>
    </r>
  </si>
  <si>
    <r>
      <rPr>
        <sz val="9"/>
        <color indexed="8"/>
        <rFont val="Arial"/>
        <family val="2"/>
      </rPr>
      <t xml:space="preserve">1002  Scooter </t>
    </r>
  </si>
  <si>
    <r>
      <rPr>
        <sz val="9"/>
        <color indexed="8"/>
        <rFont val="Arial"/>
        <family val="2"/>
      </rPr>
      <t xml:space="preserve">1003  Manual specialised wheelchair </t>
    </r>
  </si>
  <si>
    <r>
      <rPr>
        <sz val="9"/>
        <color indexed="8"/>
        <rFont val="Arial"/>
        <family val="2"/>
      </rPr>
      <t xml:space="preserve">1004  Manual regular wheelchair </t>
    </r>
  </si>
  <si>
    <r>
      <rPr>
        <sz val="9"/>
        <color indexed="8"/>
        <rFont val="Arial"/>
        <family val="2"/>
      </rPr>
      <t xml:space="preserve">1005  Special pushchair or buggy </t>
    </r>
  </si>
  <si>
    <r>
      <rPr>
        <sz val="9"/>
        <color indexed="8"/>
        <rFont val="Arial"/>
        <family val="2"/>
      </rPr>
      <t xml:space="preserve">1006  Special bicycle or tricycle </t>
    </r>
  </si>
  <si>
    <r>
      <rPr>
        <sz val="9"/>
        <color indexed="8"/>
        <rFont val="Arial"/>
        <family val="2"/>
      </rPr>
      <t xml:space="preserve">1007  Portable ramps </t>
    </r>
  </si>
  <si>
    <r>
      <rPr>
        <sz val="9"/>
        <color indexed="8"/>
        <rFont val="Arial"/>
        <family val="2"/>
      </rPr>
      <t xml:space="preserve">1008  Rollator </t>
    </r>
  </si>
  <si>
    <r>
      <rPr>
        <sz val="9"/>
        <color indexed="8"/>
        <rFont val="Arial"/>
        <family val="2"/>
      </rPr>
      <t xml:space="preserve">1009  Specialised walkers </t>
    </r>
  </si>
  <si>
    <r>
      <rPr>
        <sz val="9"/>
        <color indexed="8"/>
        <rFont val="Arial"/>
        <family val="2"/>
      </rPr>
      <t xml:space="preserve">1010  Frame/zimmer </t>
    </r>
  </si>
  <si>
    <r>
      <rPr>
        <sz val="9"/>
        <color indexed="8"/>
        <rFont val="Arial"/>
        <family val="2"/>
      </rPr>
      <t xml:space="preserve">1011  Walking sticks/canes/crutches </t>
    </r>
  </si>
  <si>
    <r>
      <rPr>
        <sz val="9"/>
        <color indexed="8"/>
        <rFont val="Arial"/>
        <family val="2"/>
      </rPr>
      <t xml:space="preserve">1012  Guidance canes </t>
    </r>
  </si>
  <si>
    <r>
      <rPr>
        <sz val="9"/>
        <color indexed="8"/>
        <rFont val="Arial"/>
        <family val="2"/>
      </rPr>
      <t xml:space="preserve">1013  Support white stick </t>
    </r>
  </si>
  <si>
    <r>
      <rPr>
        <sz val="9"/>
        <color indexed="8"/>
        <rFont val="Arial"/>
        <family val="2"/>
      </rPr>
      <t xml:space="preserve">1014  Grab rails and bars </t>
    </r>
  </si>
  <si>
    <r>
      <rPr>
        <sz val="9"/>
        <color indexed="8"/>
        <rFont val="Arial"/>
        <family val="2"/>
      </rPr>
      <t xml:space="preserve">1015  Adapted vehicles </t>
    </r>
  </si>
  <si>
    <r>
      <rPr>
        <sz val="9"/>
        <color indexed="8"/>
        <rFont val="Arial"/>
        <family val="2"/>
      </rPr>
      <t xml:space="preserve">1016  Propulsion unit </t>
    </r>
  </si>
  <si>
    <r>
      <rPr>
        <sz val="9"/>
        <color indexed="8"/>
        <rFont val="Arial"/>
        <family val="2"/>
      </rPr>
      <t>1017  Fixed ramp</t>
    </r>
  </si>
  <si>
    <r>
      <rPr>
        <sz val="9"/>
        <color indexed="8"/>
        <rFont val="Arial"/>
        <family val="2"/>
      </rPr>
      <t>1018 Orientation devices</t>
    </r>
  </si>
  <si>
    <r>
      <rPr>
        <sz val="9"/>
        <color indexed="8"/>
        <rFont val="Arial"/>
        <family val="2"/>
      </rPr>
      <t xml:space="preserve">2001  Cervical lumbar supports </t>
    </r>
  </si>
  <si>
    <r>
      <rPr>
        <sz val="9"/>
        <color indexed="8"/>
        <rFont val="Arial"/>
        <family val="2"/>
      </rPr>
      <t xml:space="preserve">2002  Upper limb orthoses </t>
    </r>
  </si>
  <si>
    <r>
      <rPr>
        <sz val="9"/>
        <color indexed="8"/>
        <rFont val="Arial"/>
        <family val="2"/>
      </rPr>
      <t xml:space="preserve">2003  Upper limb prostheses </t>
    </r>
  </si>
  <si>
    <r>
      <rPr>
        <sz val="9"/>
        <color indexed="8"/>
        <rFont val="Arial"/>
        <family val="2"/>
      </rPr>
      <t xml:space="preserve">2004  Lower limb orthoses </t>
    </r>
  </si>
  <si>
    <r>
      <rPr>
        <sz val="9"/>
        <color indexed="8"/>
        <rFont val="Arial"/>
        <family val="2"/>
      </rPr>
      <t xml:space="preserve">2005  Lower limb prostheses </t>
    </r>
  </si>
  <si>
    <r>
      <rPr>
        <sz val="9"/>
        <color indexed="8"/>
        <rFont val="Arial"/>
        <family val="2"/>
      </rPr>
      <t xml:space="preserve">2006  Orthopaedic footwear </t>
    </r>
  </si>
  <si>
    <r>
      <rPr>
        <sz val="9"/>
        <color indexed="8"/>
        <rFont val="Arial"/>
        <family val="2"/>
      </rPr>
      <t xml:space="preserve">2007  Other prosthetic devices </t>
    </r>
  </si>
  <si>
    <r>
      <rPr>
        <sz val="9"/>
        <color indexed="8"/>
        <rFont val="Arial"/>
        <family val="2"/>
      </rPr>
      <t xml:space="preserve">2008  Other orthotic devices </t>
    </r>
  </si>
  <si>
    <r>
      <rPr>
        <sz val="9"/>
        <color indexed="8"/>
        <rFont val="Arial"/>
        <family val="2"/>
      </rPr>
      <t xml:space="preserve">3001  Special computer equipment </t>
    </r>
  </si>
  <si>
    <r>
      <rPr>
        <sz val="9"/>
        <color indexed="8"/>
        <rFont val="Arial"/>
        <family val="2"/>
      </rPr>
      <t xml:space="preserve">3002  Print display magnification </t>
    </r>
  </si>
  <si>
    <r>
      <rPr>
        <sz val="9"/>
        <color indexed="8"/>
        <rFont val="Arial"/>
        <family val="2"/>
      </rPr>
      <t xml:space="preserve">3003  Screen reader and voice synthesiser </t>
    </r>
  </si>
  <si>
    <r>
      <rPr>
        <sz val="9"/>
        <color indexed="8"/>
        <rFont val="Arial"/>
        <family val="2"/>
      </rPr>
      <t xml:space="preserve">3004  Scanner </t>
    </r>
  </si>
  <si>
    <r>
      <rPr>
        <sz val="9"/>
        <color indexed="8"/>
        <rFont val="Arial"/>
        <family val="2"/>
      </rPr>
      <t xml:space="preserve">3005  Braille printer </t>
    </r>
  </si>
  <si>
    <r>
      <rPr>
        <sz val="9"/>
        <color indexed="8"/>
        <rFont val="Arial"/>
        <family val="2"/>
      </rPr>
      <t xml:space="preserve">3006  Notetakers </t>
    </r>
  </si>
  <si>
    <r>
      <rPr>
        <sz val="9"/>
        <color indexed="8"/>
        <rFont val="Arial"/>
        <family val="2"/>
      </rPr>
      <t xml:space="preserve">3007  Character reading machine  </t>
    </r>
  </si>
  <si>
    <r>
      <rPr>
        <sz val="9"/>
        <color indexed="8"/>
        <rFont val="Arial"/>
        <family val="2"/>
      </rPr>
      <t xml:space="preserve">3101  Magnifiers </t>
    </r>
  </si>
  <si>
    <r>
      <rPr>
        <sz val="9"/>
        <color indexed="8"/>
        <rFont val="Arial"/>
        <family val="2"/>
      </rPr>
      <t xml:space="preserve">3102  Close circuit television </t>
    </r>
  </si>
  <si>
    <r>
      <rPr>
        <sz val="9"/>
        <color indexed="8"/>
        <rFont val="Arial"/>
        <family val="2"/>
      </rPr>
      <t xml:space="preserve">3103  Telescopes </t>
    </r>
  </si>
  <si>
    <r>
      <rPr>
        <sz val="9"/>
        <color indexed="8"/>
        <rFont val="Arial"/>
        <family val="2"/>
      </rPr>
      <t xml:space="preserve">3104  Overhead projector </t>
    </r>
  </si>
  <si>
    <r>
      <rPr>
        <sz val="9"/>
        <color indexed="8"/>
        <rFont val="Arial"/>
        <family val="2"/>
      </rPr>
      <t>3105 Reading Lights</t>
    </r>
  </si>
  <si>
    <r>
      <rPr>
        <sz val="9"/>
        <color indexed="8"/>
        <rFont val="Arial"/>
        <family val="2"/>
      </rPr>
      <t>3106 Glasses contact lenses</t>
    </r>
  </si>
  <si>
    <r>
      <rPr>
        <sz val="9"/>
        <color indexed="8"/>
        <rFont val="Arial"/>
        <family val="2"/>
      </rPr>
      <t xml:space="preserve">3201  Braille perkins machine </t>
    </r>
  </si>
  <si>
    <r>
      <rPr>
        <sz val="9"/>
        <color indexed="8"/>
        <rFont val="Arial"/>
        <family val="2"/>
      </rPr>
      <t xml:space="preserve">3202  Braille paper </t>
    </r>
  </si>
  <si>
    <r>
      <rPr>
        <sz val="9"/>
        <color indexed="8"/>
        <rFont val="Arial"/>
        <family val="2"/>
      </rPr>
      <t xml:space="preserve">3203  Dymogun </t>
    </r>
  </si>
  <si>
    <r>
      <rPr>
        <sz val="9"/>
        <color indexed="8"/>
        <rFont val="Arial"/>
        <family val="2"/>
      </rPr>
      <t xml:space="preserve">3204  Other braille equipment </t>
    </r>
  </si>
  <si>
    <r>
      <rPr>
        <sz val="9"/>
        <color indexed="8"/>
        <rFont val="Arial"/>
        <family val="2"/>
      </rPr>
      <t xml:space="preserve">3301  Audible/tactile devices  </t>
    </r>
  </si>
  <si>
    <r>
      <rPr>
        <sz val="9"/>
        <color indexed="8"/>
        <rFont val="Arial"/>
        <family val="2"/>
      </rPr>
      <t xml:space="preserve">3401  Writing aids </t>
    </r>
  </si>
  <si>
    <r>
      <rPr>
        <sz val="9"/>
        <color indexed="8"/>
        <rFont val="Arial"/>
        <family val="2"/>
      </rPr>
      <t xml:space="preserve">3501  Light filters </t>
    </r>
  </si>
  <si>
    <r>
      <rPr>
        <sz val="9"/>
        <color indexed="8"/>
        <rFont val="Arial"/>
        <family val="2"/>
      </rPr>
      <t xml:space="preserve">4001  Personal listening devices </t>
    </r>
  </si>
  <si>
    <r>
      <rPr>
        <sz val="9"/>
        <color indexed="8"/>
        <rFont val="Arial"/>
        <family val="2"/>
      </rPr>
      <t xml:space="preserve">4002  Fax or telephone devices </t>
    </r>
  </si>
  <si>
    <r>
      <rPr>
        <sz val="9"/>
        <color indexed="8"/>
        <rFont val="Arial"/>
        <family val="2"/>
      </rPr>
      <t xml:space="preserve">4003  Teletext equipment/caption readers </t>
    </r>
  </si>
  <si>
    <r>
      <rPr>
        <sz val="9"/>
        <color indexed="8"/>
        <rFont val="Arial"/>
        <family val="2"/>
      </rPr>
      <t xml:space="preserve">4004  Hearing aids </t>
    </r>
  </si>
  <si>
    <r>
      <rPr>
        <sz val="9"/>
        <color indexed="8"/>
        <rFont val="Arial"/>
        <family val="2"/>
      </rPr>
      <t>4005  Alerting devices</t>
    </r>
  </si>
  <si>
    <r>
      <rPr>
        <sz val="9"/>
        <color indexed="8"/>
        <rFont val="Arial"/>
        <family val="2"/>
      </rPr>
      <t xml:space="preserve">4006  Videophone </t>
    </r>
  </si>
  <si>
    <r>
      <rPr>
        <sz val="9"/>
        <color indexed="8"/>
        <rFont val="Arial"/>
        <family val="2"/>
      </rPr>
      <t xml:space="preserve">5001  High technology communication devices </t>
    </r>
  </si>
  <si>
    <r>
      <rPr>
        <sz val="9"/>
        <color indexed="8"/>
        <rFont val="Arial"/>
        <family val="2"/>
      </rPr>
      <t>5101  Low technology communication devices</t>
    </r>
  </si>
  <si>
    <r>
      <rPr>
        <sz val="9"/>
        <color indexed="8"/>
        <rFont val="Arial"/>
        <family val="2"/>
      </rPr>
      <t xml:space="preserve">5201  Talk tools </t>
    </r>
  </si>
  <si>
    <r>
      <rPr>
        <sz val="9"/>
        <color indexed="8"/>
        <rFont val="Arial"/>
        <family val="2"/>
      </rPr>
      <t>5301  Accessories for telephoning</t>
    </r>
  </si>
  <si>
    <r>
      <rPr>
        <sz val="9"/>
        <color indexed="8"/>
        <rFont val="Arial"/>
        <family val="2"/>
      </rPr>
      <t>5401  Assistive products for training in alternative &amp; augmentative communication</t>
    </r>
  </si>
  <si>
    <r>
      <rPr>
        <sz val="9"/>
        <color indexed="8"/>
        <rFont val="Arial"/>
        <family val="2"/>
      </rPr>
      <t>5501 Talking reading materials media for storing written data to present it in spoken form</t>
    </r>
  </si>
  <si>
    <r>
      <rPr>
        <sz val="9"/>
        <color indexed="8"/>
        <rFont val="Arial"/>
        <family val="2"/>
      </rPr>
      <t>5601 Special output software</t>
    </r>
  </si>
  <si>
    <r>
      <rPr>
        <sz val="9"/>
        <color indexed="8"/>
        <rFont val="Arial"/>
        <family val="2"/>
      </rPr>
      <t xml:space="preserve">6001  Neurostimulators </t>
    </r>
  </si>
  <si>
    <r>
      <rPr>
        <sz val="9"/>
        <color indexed="8"/>
        <rFont val="Arial"/>
        <family val="2"/>
      </rPr>
      <t xml:space="preserve">6002  Catheters </t>
    </r>
  </si>
  <si>
    <r>
      <rPr>
        <sz val="9"/>
        <color indexed="8"/>
        <rFont val="Arial"/>
        <family val="2"/>
      </rPr>
      <t xml:space="preserve">6003  Bags or pads </t>
    </r>
  </si>
  <si>
    <r>
      <rPr>
        <sz val="9"/>
        <color indexed="8"/>
        <rFont val="Arial"/>
        <family val="2"/>
      </rPr>
      <t xml:space="preserve">6004  Urinary prosthesis </t>
    </r>
  </si>
  <si>
    <r>
      <rPr>
        <sz val="9"/>
        <color indexed="8"/>
        <rFont val="Arial"/>
        <family val="2"/>
      </rPr>
      <t>6005  Aids for incontinence training</t>
    </r>
  </si>
  <si>
    <r>
      <rPr>
        <sz val="9"/>
        <color indexed="8"/>
        <rFont val="Arial"/>
        <family val="2"/>
      </rPr>
      <t xml:space="preserve">7001  Powered hoist </t>
    </r>
  </si>
  <si>
    <r>
      <rPr>
        <sz val="9"/>
        <color indexed="8"/>
        <rFont val="Arial"/>
        <family val="2"/>
      </rPr>
      <t>7002  Manual hoist</t>
    </r>
  </si>
  <si>
    <r>
      <rPr>
        <sz val="9"/>
        <color indexed="8"/>
        <rFont val="Arial"/>
        <family val="2"/>
      </rPr>
      <t xml:space="preserve">7003  Overhead hoists  </t>
    </r>
  </si>
  <si>
    <r>
      <rPr>
        <sz val="9"/>
        <color indexed="8"/>
        <rFont val="Arial"/>
        <family val="2"/>
      </rPr>
      <t xml:space="preserve">7101  Floor through ceiling lifts </t>
    </r>
  </si>
  <si>
    <r>
      <rPr>
        <sz val="9"/>
        <color indexed="8"/>
        <rFont val="Arial"/>
        <family val="2"/>
      </rPr>
      <t xml:space="preserve">7102  Stair lifts </t>
    </r>
  </si>
  <si>
    <r>
      <rPr>
        <sz val="9"/>
        <color indexed="8"/>
        <rFont val="Arial"/>
        <family val="2"/>
      </rPr>
      <t xml:space="preserve">7103  External lifts  </t>
    </r>
  </si>
  <si>
    <r>
      <rPr>
        <sz val="9"/>
        <color indexed="8"/>
        <rFont val="Arial"/>
        <family val="2"/>
      </rPr>
      <t xml:space="preserve">7201  Powered beds </t>
    </r>
  </si>
  <si>
    <r>
      <rPr>
        <sz val="9"/>
        <color indexed="8"/>
        <rFont val="Arial"/>
        <family val="2"/>
      </rPr>
      <t xml:space="preserve">7202  Manual beds </t>
    </r>
  </si>
  <si>
    <r>
      <rPr>
        <sz val="9"/>
        <color indexed="8"/>
        <rFont val="Arial"/>
        <family val="2"/>
      </rPr>
      <t xml:space="preserve">7203  Pressure relieving beds </t>
    </r>
  </si>
  <si>
    <r>
      <rPr>
        <sz val="9"/>
        <color indexed="8"/>
        <rFont val="Arial"/>
        <family val="2"/>
      </rPr>
      <t xml:space="preserve">7204  Pressure relieving mattresses   </t>
    </r>
  </si>
  <si>
    <r>
      <rPr>
        <sz val="9"/>
        <color indexed="8"/>
        <rFont val="Arial"/>
        <family val="2"/>
      </rPr>
      <t xml:space="preserve">7205  Bed accessories  </t>
    </r>
  </si>
  <si>
    <r>
      <rPr>
        <sz val="9"/>
        <color indexed="8"/>
        <rFont val="Arial"/>
        <family val="2"/>
      </rPr>
      <t xml:space="preserve">7206  Bed mattress raiser </t>
    </r>
  </si>
  <si>
    <r>
      <rPr>
        <sz val="9"/>
        <color indexed="8"/>
        <rFont val="Arial"/>
        <family val="2"/>
      </rPr>
      <t xml:space="preserve">7207  Bedding  </t>
    </r>
  </si>
  <si>
    <r>
      <rPr>
        <sz val="9"/>
        <color indexed="8"/>
        <rFont val="Arial"/>
        <family val="2"/>
      </rPr>
      <t xml:space="preserve">7301  Various wedges rolls </t>
    </r>
  </si>
  <si>
    <r>
      <rPr>
        <sz val="9"/>
        <color indexed="8"/>
        <rFont val="Arial"/>
        <family val="2"/>
      </rPr>
      <t xml:space="preserve">7302  Sleep systems  </t>
    </r>
  </si>
  <si>
    <r>
      <rPr>
        <sz val="9"/>
        <color indexed="8"/>
        <rFont val="Arial"/>
        <family val="2"/>
      </rPr>
      <t xml:space="preserve">7401  Commode </t>
    </r>
  </si>
  <si>
    <r>
      <rPr>
        <sz val="9"/>
        <color indexed="8"/>
        <rFont val="Arial"/>
        <family val="2"/>
      </rPr>
      <t xml:space="preserve">7402  Potty chair </t>
    </r>
  </si>
  <si>
    <r>
      <rPr>
        <sz val="9"/>
        <color indexed="8"/>
        <rFont val="Arial"/>
        <family val="2"/>
      </rPr>
      <t xml:space="preserve">7403  Adapted toilet seats </t>
    </r>
  </si>
  <si>
    <r>
      <rPr>
        <sz val="9"/>
        <color indexed="8"/>
        <rFont val="Arial"/>
        <family val="2"/>
      </rPr>
      <t xml:space="preserve">7404  Toilet surrounds </t>
    </r>
  </si>
  <si>
    <r>
      <rPr>
        <sz val="9"/>
        <color indexed="8"/>
        <rFont val="Arial"/>
        <family val="2"/>
      </rPr>
      <t xml:space="preserve">7405  Bidet </t>
    </r>
  </si>
  <si>
    <r>
      <rPr>
        <sz val="9"/>
        <color indexed="8"/>
        <rFont val="Arial"/>
        <family val="2"/>
      </rPr>
      <t xml:space="preserve">7406  Urine bottle </t>
    </r>
  </si>
  <si>
    <r>
      <rPr>
        <sz val="9"/>
        <color indexed="8"/>
        <rFont val="Arial"/>
        <family val="2"/>
      </rPr>
      <t xml:space="preserve">7407  Specialised toilets </t>
    </r>
  </si>
  <si>
    <r>
      <rPr>
        <sz val="9"/>
        <color indexed="8"/>
        <rFont val="Arial"/>
        <family val="2"/>
      </rPr>
      <t>7408 Assistive products for bowel irrigation</t>
    </r>
  </si>
  <si>
    <r>
      <rPr>
        <sz val="9"/>
        <color indexed="8"/>
        <rFont val="Arial"/>
        <family val="2"/>
      </rPr>
      <t xml:space="preserve">7501  Specialised bath </t>
    </r>
  </si>
  <si>
    <r>
      <rPr>
        <sz val="9"/>
        <color indexed="8"/>
        <rFont val="Arial"/>
        <family val="2"/>
      </rPr>
      <t xml:space="preserve">7502  Powered bath aids </t>
    </r>
  </si>
  <si>
    <r>
      <rPr>
        <sz val="9"/>
        <color indexed="8"/>
        <rFont val="Arial"/>
        <family val="2"/>
      </rPr>
      <t xml:space="preserve">7503  Manual bath aids  </t>
    </r>
  </si>
  <si>
    <r>
      <rPr>
        <sz val="9"/>
        <color indexed="8"/>
        <rFont val="Arial"/>
        <family val="2"/>
      </rPr>
      <t xml:space="preserve">7504  Shower aids  </t>
    </r>
  </si>
  <si>
    <r>
      <rPr>
        <sz val="9"/>
        <color indexed="8"/>
        <rFont val="Arial"/>
        <family val="2"/>
      </rPr>
      <t xml:space="preserve">7505  Bathroom grab rails and bars </t>
    </r>
  </si>
  <si>
    <r>
      <rPr>
        <sz val="9"/>
        <color indexed="8"/>
        <rFont val="Arial"/>
        <family val="2"/>
      </rPr>
      <t xml:space="preserve">7506  Adapted wash basin  </t>
    </r>
  </si>
  <si>
    <r>
      <rPr>
        <sz val="9"/>
        <color indexed="8"/>
        <rFont val="Arial"/>
        <family val="2"/>
      </rPr>
      <t xml:space="preserve">7507  Adapted shower </t>
    </r>
  </si>
  <si>
    <r>
      <rPr>
        <sz val="9"/>
        <color indexed="8"/>
        <rFont val="Arial"/>
        <family val="2"/>
      </rPr>
      <t xml:space="preserve">7601  Specialised chairs </t>
    </r>
  </si>
  <si>
    <r>
      <rPr>
        <sz val="9"/>
        <color indexed="8"/>
        <rFont val="Arial"/>
        <family val="2"/>
      </rPr>
      <t xml:space="preserve">7602  Car seats </t>
    </r>
  </si>
  <si>
    <r>
      <rPr>
        <sz val="9"/>
        <color indexed="8"/>
        <rFont val="Arial"/>
        <family val="2"/>
      </rPr>
      <t xml:space="preserve">7603  High chairs for children </t>
    </r>
  </si>
  <si>
    <r>
      <rPr>
        <sz val="9"/>
        <color indexed="8"/>
        <rFont val="Arial"/>
        <family val="2"/>
      </rPr>
      <t xml:space="preserve">7604  Pressure relieving cushions </t>
    </r>
  </si>
  <si>
    <r>
      <rPr>
        <sz val="9"/>
        <color indexed="8"/>
        <rFont val="Arial"/>
        <family val="2"/>
      </rPr>
      <t xml:space="preserve">7605  Wedges  </t>
    </r>
  </si>
  <si>
    <r>
      <rPr>
        <sz val="9"/>
        <color indexed="8"/>
        <rFont val="Arial"/>
        <family val="2"/>
      </rPr>
      <t xml:space="preserve">7606  Chair raiser  </t>
    </r>
  </si>
  <si>
    <r>
      <rPr>
        <sz val="9"/>
        <color indexed="8"/>
        <rFont val="Arial"/>
        <family val="2"/>
      </rPr>
      <t xml:space="preserve">7607  Custom specialised seating insert  </t>
    </r>
  </si>
  <si>
    <r>
      <rPr>
        <sz val="9"/>
        <color indexed="8"/>
        <rFont val="Arial"/>
        <family val="2"/>
      </rPr>
      <t xml:space="preserve">7608  Devices for supporting the legs or feet </t>
    </r>
  </si>
  <si>
    <r>
      <rPr>
        <sz val="9"/>
        <color indexed="8"/>
        <rFont val="Arial"/>
        <family val="2"/>
      </rPr>
      <t xml:space="preserve">7701  Parallel bars </t>
    </r>
  </si>
  <si>
    <r>
      <rPr>
        <sz val="9"/>
        <color indexed="8"/>
        <rFont val="Arial"/>
        <family val="2"/>
      </rPr>
      <t xml:space="preserve">7702  Standing frame </t>
    </r>
  </si>
  <si>
    <r>
      <rPr>
        <sz val="9"/>
        <color indexed="8"/>
        <rFont val="Arial"/>
        <family val="2"/>
      </rPr>
      <t xml:space="preserve">7703  Powered standing frame </t>
    </r>
  </si>
  <si>
    <r>
      <rPr>
        <sz val="9"/>
        <color indexed="8"/>
        <rFont val="Arial"/>
        <family val="2"/>
      </rPr>
      <t xml:space="preserve">7704  Sit to stand frame </t>
    </r>
  </si>
  <si>
    <r>
      <rPr>
        <sz val="9"/>
        <color indexed="8"/>
        <rFont val="Arial"/>
        <family val="2"/>
      </rPr>
      <t xml:space="preserve">7800  Environmental control  </t>
    </r>
  </si>
  <si>
    <r>
      <rPr>
        <sz val="9"/>
        <color indexed="8"/>
        <rFont val="Arial"/>
        <family val="2"/>
      </rPr>
      <t xml:space="preserve">7810  Monitoring systems </t>
    </r>
  </si>
  <si>
    <r>
      <rPr>
        <sz val="9"/>
        <color indexed="8"/>
        <rFont val="Arial"/>
        <family val="2"/>
      </rPr>
      <t xml:space="preserve">7820  Reading aids </t>
    </r>
  </si>
  <si>
    <r>
      <rPr>
        <sz val="9"/>
        <color indexed="8"/>
        <rFont val="Arial"/>
        <family val="2"/>
      </rPr>
      <t xml:space="preserve">7825  Dressing aids </t>
    </r>
  </si>
  <si>
    <r>
      <rPr>
        <sz val="9"/>
        <color indexed="8"/>
        <rFont val="Arial"/>
        <family val="2"/>
      </rPr>
      <t xml:space="preserve">7850  Feeding aids </t>
    </r>
  </si>
  <si>
    <r>
      <rPr>
        <sz val="9"/>
        <color indexed="8"/>
        <rFont val="Arial"/>
        <family val="2"/>
      </rPr>
      <t xml:space="preserve">7851  Aids for administering medicines </t>
    </r>
  </si>
  <si>
    <r>
      <rPr>
        <sz val="9"/>
        <color indexed="8"/>
        <rFont val="Arial"/>
        <family val="2"/>
      </rPr>
      <t xml:space="preserve">7852  Aids for dialysis therapy </t>
    </r>
  </si>
  <si>
    <r>
      <rPr>
        <sz val="9"/>
        <color indexed="8"/>
        <rFont val="Arial"/>
        <family val="2"/>
      </rPr>
      <t xml:space="preserve">7870  Aids for housekeeping </t>
    </r>
  </si>
  <si>
    <r>
      <rPr>
        <sz val="9"/>
        <color indexed="8"/>
        <rFont val="Arial"/>
        <family val="2"/>
      </rPr>
      <t xml:space="preserve">7875  Kitchen aids  </t>
    </r>
  </si>
  <si>
    <r>
      <rPr>
        <sz val="9"/>
        <color indexed="8"/>
        <rFont val="Arial"/>
        <family val="2"/>
      </rPr>
      <t>7876 Physical physiological and biochemical test equipment and materials</t>
    </r>
  </si>
  <si>
    <r>
      <rPr>
        <sz val="9"/>
        <color indexed="8"/>
        <rFont val="Arial"/>
        <family val="2"/>
      </rPr>
      <t xml:space="preserve">7900  Aids for circulation therapy  </t>
    </r>
  </si>
  <si>
    <r>
      <rPr>
        <sz val="9"/>
        <color indexed="8"/>
        <rFont val="Arial"/>
        <family val="2"/>
      </rPr>
      <t xml:space="preserve">7901  Transcutaneous electrical nerve stimulation (TENS) </t>
    </r>
  </si>
  <si>
    <r>
      <rPr>
        <sz val="9"/>
        <color indexed="8"/>
        <rFont val="Arial"/>
        <family val="2"/>
      </rPr>
      <t xml:space="preserve">7902  Multi-sensory  </t>
    </r>
  </si>
  <si>
    <r>
      <rPr>
        <sz val="9"/>
        <color indexed="8"/>
        <rFont val="Arial"/>
        <family val="2"/>
      </rPr>
      <t xml:space="preserve">7903  Exercise equipment </t>
    </r>
  </si>
  <si>
    <r>
      <rPr>
        <sz val="9"/>
        <color indexed="8"/>
        <rFont val="Arial"/>
        <family val="2"/>
      </rPr>
      <t xml:space="preserve">7904  Weights </t>
    </r>
  </si>
  <si>
    <r>
      <rPr>
        <sz val="9"/>
        <color indexed="8"/>
        <rFont val="Arial"/>
        <family val="2"/>
      </rPr>
      <t xml:space="preserve">7905  Treatment table </t>
    </r>
  </si>
  <si>
    <r>
      <rPr>
        <sz val="9"/>
        <color indexed="8"/>
        <rFont val="Arial"/>
        <family val="2"/>
      </rPr>
      <t xml:space="preserve">7906  Heated pads </t>
    </r>
  </si>
  <si>
    <r>
      <rPr>
        <sz val="9"/>
        <color indexed="8"/>
        <rFont val="Arial"/>
        <family val="2"/>
      </rPr>
      <t xml:space="preserve">7907  Muscle stimulator </t>
    </r>
  </si>
  <si>
    <r>
      <rPr>
        <sz val="9"/>
        <color indexed="8"/>
        <rFont val="Arial"/>
        <family val="2"/>
      </rPr>
      <t xml:space="preserve">7908  Therapeutic listening device </t>
    </r>
  </si>
  <si>
    <r>
      <rPr>
        <sz val="9"/>
        <color indexed="8"/>
        <rFont val="Arial"/>
        <family val="2"/>
      </rPr>
      <t xml:space="preserve">7909  Therapeutic tapes/CDs </t>
    </r>
  </si>
  <si>
    <r>
      <rPr>
        <sz val="9"/>
        <color indexed="8"/>
        <rFont val="Arial"/>
        <family val="2"/>
      </rPr>
      <t xml:space="preserve">7910  Variable frequency photo-stimulation </t>
    </r>
  </si>
  <si>
    <r>
      <rPr>
        <sz val="9"/>
        <color indexed="8"/>
        <rFont val="Arial"/>
        <family val="2"/>
      </rPr>
      <t xml:space="preserve">7911  Aids for grasping, holding and reaching </t>
    </r>
  </si>
  <si>
    <r>
      <rPr>
        <sz val="9"/>
        <color indexed="8"/>
        <rFont val="Arial"/>
        <family val="2"/>
      </rPr>
      <t xml:space="preserve">7912  Aids for hand protection </t>
    </r>
  </si>
  <si>
    <r>
      <rPr>
        <sz val="9"/>
        <color indexed="8"/>
        <rFont val="Arial"/>
        <family val="2"/>
      </rPr>
      <t xml:space="preserve">7913  Assistive products for protecting the body  </t>
    </r>
  </si>
  <si>
    <r>
      <rPr>
        <sz val="9"/>
        <color indexed="8"/>
        <rFont val="Arial"/>
        <family val="2"/>
      </rPr>
      <t xml:space="preserve">7914  Products for skin care, protection and cleaning  </t>
    </r>
  </si>
  <si>
    <r>
      <rPr>
        <sz val="9"/>
        <color indexed="8"/>
        <rFont val="Arial"/>
        <family val="2"/>
      </rPr>
      <t xml:space="preserve">7915  Manual devices for drawing and handwriting  </t>
    </r>
  </si>
  <si>
    <r>
      <rPr>
        <sz val="9"/>
        <color indexed="8"/>
        <rFont val="Arial"/>
        <family val="2"/>
      </rPr>
      <t xml:space="preserve">7916  Stockings and socks  </t>
    </r>
  </si>
  <si>
    <r>
      <rPr>
        <sz val="9"/>
        <color indexed="8"/>
        <rFont val="Arial"/>
        <family val="2"/>
      </rPr>
      <t>7917 Sound stimulators</t>
    </r>
  </si>
  <si>
    <r>
      <rPr>
        <sz val="9"/>
        <color indexed="8"/>
        <rFont val="Arial"/>
        <family val="2"/>
      </rPr>
      <t>7918 Assistive products for hair care including devices for washing styling drying hair</t>
    </r>
  </si>
  <si>
    <r>
      <rPr>
        <sz val="9"/>
        <color indexed="8"/>
        <rFont val="Arial"/>
        <family val="2"/>
      </rPr>
      <t>7919 Assistive products for handling objects and devices</t>
    </r>
  </si>
  <si>
    <r>
      <rPr>
        <sz val="9"/>
        <color indexed="8"/>
        <rFont val="Arial"/>
        <family val="2"/>
      </rPr>
      <t>7920 Safety equipment for home</t>
    </r>
  </si>
  <si>
    <r>
      <rPr>
        <sz val="9"/>
        <color indexed="8"/>
        <rFont val="Arial"/>
        <family val="2"/>
      </rPr>
      <t>7921 Equipment for movement strength and balance training</t>
    </r>
  </si>
  <si>
    <r>
      <rPr>
        <sz val="9"/>
        <color indexed="8"/>
        <rFont val="Arial"/>
        <family val="2"/>
      </rPr>
      <t xml:space="preserve">7950  Transfer boards </t>
    </r>
  </si>
  <si>
    <r>
      <rPr>
        <sz val="9"/>
        <color indexed="8"/>
        <rFont val="Arial"/>
        <family val="2"/>
      </rPr>
      <t xml:space="preserve">7951  Transfer slings </t>
    </r>
  </si>
  <si>
    <r>
      <rPr>
        <sz val="9"/>
        <color indexed="8"/>
        <rFont val="Arial"/>
        <family val="2"/>
      </rPr>
      <t>7952 Assistive products for transfer and turning</t>
    </r>
  </si>
  <si>
    <r>
      <rPr>
        <sz val="9"/>
        <color indexed="8"/>
        <rFont val="Arial"/>
        <family val="2"/>
      </rPr>
      <t xml:space="preserve">8000  Peak flow meter </t>
    </r>
  </si>
  <si>
    <r>
      <rPr>
        <sz val="9"/>
        <color indexed="8"/>
        <rFont val="Arial"/>
        <family val="2"/>
      </rPr>
      <t xml:space="preserve">8001  Nebulizers  </t>
    </r>
  </si>
  <si>
    <r>
      <rPr>
        <sz val="9"/>
        <color indexed="8"/>
        <rFont val="Arial"/>
        <family val="2"/>
      </rPr>
      <t xml:space="preserve">8002  Oxygen concentrators </t>
    </r>
  </si>
  <si>
    <r>
      <rPr>
        <sz val="9"/>
        <color indexed="8"/>
        <rFont val="Arial"/>
        <family val="2"/>
      </rPr>
      <t xml:space="preserve">8003  Inhalers </t>
    </r>
  </si>
  <si>
    <r>
      <rPr>
        <sz val="9"/>
        <color indexed="8"/>
        <rFont val="Arial"/>
        <family val="2"/>
      </rPr>
      <t xml:space="preserve">8004  Suction machines </t>
    </r>
  </si>
  <si>
    <r>
      <rPr>
        <sz val="9"/>
        <color indexed="8"/>
        <rFont val="Arial"/>
        <family val="2"/>
      </rPr>
      <t xml:space="preserve">8005  Pep mask </t>
    </r>
  </si>
  <si>
    <r>
      <rPr>
        <sz val="9"/>
        <color indexed="8"/>
        <rFont val="Arial"/>
        <family val="2"/>
      </rPr>
      <t xml:space="preserve">8006  Home ventilator </t>
    </r>
  </si>
  <si>
    <r>
      <rPr>
        <sz val="9"/>
        <color indexed="8"/>
        <rFont val="Arial"/>
        <family val="2"/>
      </rPr>
      <t xml:space="preserve">8007  Humidifier  </t>
    </r>
  </si>
  <si>
    <r>
      <rPr>
        <sz val="9"/>
        <color indexed="8"/>
        <rFont val="Arial"/>
        <family val="2"/>
      </rPr>
      <t xml:space="preserve">8008  Oxygen unit and tubing  </t>
    </r>
  </si>
  <si>
    <r>
      <rPr>
        <sz val="9"/>
        <color indexed="8"/>
        <rFont val="Arial"/>
        <family val="2"/>
      </rPr>
      <t xml:space="preserve">8009  Tracheostomy aids </t>
    </r>
  </si>
  <si>
    <r>
      <rPr>
        <sz val="9"/>
        <color indexed="8"/>
        <rFont val="Arial"/>
        <family val="2"/>
      </rPr>
      <t xml:space="preserve">8010  Vibratory positive expiratory pressure system </t>
    </r>
  </si>
  <si>
    <r>
      <rPr>
        <sz val="9"/>
        <color indexed="8"/>
        <rFont val="Arial"/>
        <family val="2"/>
      </rPr>
      <t xml:space="preserve">8011  Respiration meters </t>
    </r>
  </si>
  <si>
    <r>
      <rPr>
        <sz val="9"/>
        <color indexed="8"/>
        <rFont val="Arial"/>
        <family val="2"/>
      </rPr>
      <t xml:space="preserve">8012  Air cleaners </t>
    </r>
  </si>
  <si>
    <r>
      <rPr>
        <sz val="9"/>
        <color indexed="8"/>
        <rFont val="Arial"/>
        <family val="2"/>
      </rPr>
      <t xml:space="preserve">8013  Aspirators </t>
    </r>
  </si>
  <si>
    <r>
      <rPr>
        <sz val="9"/>
        <color indexed="8"/>
        <rFont val="Arial"/>
        <family val="2"/>
      </rPr>
      <t xml:space="preserve">8014  Aids for respiratory therapy </t>
    </r>
  </si>
  <si>
    <r>
      <rPr>
        <sz val="9"/>
        <color indexed="8"/>
        <rFont val="Arial"/>
        <family val="2"/>
      </rPr>
      <t>8015 Respiration muscle trainers</t>
    </r>
  </si>
  <si>
    <r>
      <rPr>
        <sz val="9"/>
        <color indexed="8"/>
        <rFont val="Arial"/>
        <family val="2"/>
      </rPr>
      <t>8888   Clarification</t>
    </r>
  </si>
  <si>
    <r>
      <rPr>
        <sz val="9"/>
        <color indexed="8"/>
        <rFont val="Arial"/>
        <family val="2"/>
      </rPr>
      <t xml:space="preserve">9001  Body plaster or neofract jacket </t>
    </r>
  </si>
  <si>
    <r>
      <rPr>
        <sz val="9"/>
        <color indexed="8"/>
        <rFont val="Arial"/>
        <family val="2"/>
      </rPr>
      <t xml:space="preserve">9002  Deep brain stimulation machine </t>
    </r>
  </si>
  <si>
    <r>
      <rPr>
        <sz val="9"/>
        <color indexed="8"/>
        <rFont val="Arial"/>
        <family val="2"/>
      </rPr>
      <t xml:space="preserve">9985  Therapeutic weighted clothing </t>
    </r>
  </si>
  <si>
    <r>
      <rPr>
        <sz val="9"/>
        <color indexed="8"/>
        <rFont val="Arial"/>
        <family val="2"/>
      </rPr>
      <t xml:space="preserve">9986  Pump to drain lymph nodes </t>
    </r>
  </si>
  <si>
    <r>
      <rPr>
        <sz val="9"/>
        <color indexed="8"/>
        <rFont val="Arial"/>
        <family val="2"/>
      </rPr>
      <t xml:space="preserve">9987  Adjustable table/adapted desk </t>
    </r>
  </si>
  <si>
    <r>
      <rPr>
        <sz val="9"/>
        <color indexed="8"/>
        <rFont val="Arial"/>
        <family val="2"/>
      </rPr>
      <t xml:space="preserve">9990  Specialised helmet  </t>
    </r>
  </si>
  <si>
    <r>
      <rPr>
        <sz val="9"/>
        <color indexed="8"/>
        <rFont val="Arial"/>
        <family val="2"/>
      </rPr>
      <t xml:space="preserve">9992  Mobile phone </t>
    </r>
  </si>
  <si>
    <r>
      <rPr>
        <sz val="9"/>
        <color indexed="8"/>
        <rFont val="Arial"/>
        <family val="2"/>
      </rPr>
      <t xml:space="preserve">9993  Drip stand </t>
    </r>
  </si>
  <si>
    <r>
      <rPr>
        <sz val="9"/>
        <color indexed="8"/>
        <rFont val="Arial"/>
        <family val="2"/>
      </rPr>
      <t xml:space="preserve">9994  Standing stool </t>
    </r>
  </si>
  <si>
    <r>
      <rPr>
        <sz val="9"/>
        <color indexed="8"/>
        <rFont val="Arial"/>
        <family val="2"/>
      </rPr>
      <t xml:space="preserve">9995  Glucometer and associated equipment </t>
    </r>
  </si>
  <si>
    <r>
      <rPr>
        <sz val="9"/>
        <color indexed="8"/>
        <rFont val="Arial"/>
        <family val="2"/>
      </rPr>
      <t xml:space="preserve">9996  Standard computer accessories </t>
    </r>
  </si>
  <si>
    <r>
      <rPr>
        <sz val="9"/>
        <color indexed="8"/>
        <rFont val="Arial"/>
        <family val="2"/>
      </rPr>
      <t xml:space="preserve">9997  Specialised software </t>
    </r>
  </si>
  <si>
    <r>
      <rPr>
        <sz val="9"/>
        <color indexed="8"/>
        <rFont val="Arial"/>
        <family val="2"/>
      </rPr>
      <t xml:space="preserve">9998  Standard computers for social/educational purposes </t>
    </r>
  </si>
  <si>
    <r>
      <rPr>
        <sz val="9"/>
        <color indexed="8"/>
        <rFont val="Arial"/>
        <family val="2"/>
      </rPr>
      <t xml:space="preserve">9999  Specialised hardware  </t>
    </r>
  </si>
  <si>
    <r>
      <rPr>
        <sz val="9"/>
        <color indexed="8"/>
        <rFont val="Arial"/>
        <family val="2"/>
      </rPr>
      <t>TAA2_sr TAA2 Future</t>
    </r>
  </si>
  <si>
    <r>
      <rPr>
        <sz val="9"/>
        <color indexed="8"/>
        <rFont val="Arial"/>
        <family val="2"/>
      </rPr>
      <t>TAA2_asd TAA assessed</t>
    </r>
  </si>
  <si>
    <r>
      <rPr>
        <sz val="9"/>
        <color indexed="8"/>
        <rFont val="Arial"/>
        <family val="2"/>
      </rPr>
      <t>TAA3_asd TAA assessed</t>
    </r>
  </si>
  <si>
    <r>
      <rPr>
        <sz val="9"/>
        <color indexed="8"/>
        <rFont val="Arial"/>
        <family val="2"/>
      </rPr>
      <t>TAA3_sr TAA3 Future need</t>
    </r>
  </si>
  <si>
    <r>
      <rPr>
        <sz val="9"/>
        <color indexed="8"/>
        <rFont val="Arial"/>
        <family val="2"/>
      </rPr>
      <t>TAA4_asd TAA assessed</t>
    </r>
  </si>
  <si>
    <r>
      <rPr>
        <sz val="9"/>
        <color indexed="8"/>
        <rFont val="Arial"/>
        <family val="2"/>
      </rPr>
      <t>TAA4_sr TAA4 Future need</t>
    </r>
  </si>
  <si>
    <r>
      <rPr>
        <sz val="9"/>
        <color indexed="8"/>
        <rFont val="Arial"/>
        <family val="2"/>
      </rPr>
      <t>TAA5_asd TAA assessed</t>
    </r>
  </si>
  <si>
    <r>
      <rPr>
        <sz val="9"/>
        <color indexed="8"/>
        <rFont val="Arial"/>
        <family val="2"/>
      </rPr>
      <t>TAA5_sr TAA5 Future need</t>
    </r>
  </si>
  <si>
    <r>
      <rPr>
        <sz val="9"/>
        <color indexed="8"/>
        <rFont val="Arial"/>
        <family val="2"/>
      </rPr>
      <t>TAA6_asd TAA assessed</t>
    </r>
  </si>
  <si>
    <r>
      <rPr>
        <sz val="9"/>
        <color indexed="8"/>
        <rFont val="Arial"/>
        <family val="2"/>
      </rPr>
      <t>TAA6_sr TAA6 Future need</t>
    </r>
  </si>
  <si>
    <r>
      <rPr>
        <sz val="9"/>
        <color indexed="8"/>
        <rFont val="Arial"/>
        <family val="2"/>
      </rPr>
      <t>TAA7_asd</t>
    </r>
  </si>
  <si>
    <r>
      <rPr>
        <sz val="9"/>
        <color indexed="8"/>
        <rFont val="Arial"/>
        <family val="2"/>
      </rPr>
      <t>TAA7_sr TAA7 Future need</t>
    </r>
  </si>
  <si>
    <t>Equipment for movement strength and balance training</t>
  </si>
  <si>
    <r>
      <rPr>
        <sz val="9"/>
        <color indexed="8"/>
        <rFont val="Arial"/>
        <family val="2"/>
      </rPr>
      <t>TAA1yrreq</t>
    </r>
  </si>
  <si>
    <r>
      <rPr>
        <sz val="9"/>
        <color indexed="8"/>
        <rFont val="Arial"/>
        <family val="2"/>
      </rPr>
      <t>1.00 Immediate Need</t>
    </r>
  </si>
  <si>
    <r>
      <rPr>
        <sz val="9"/>
        <color indexed="8"/>
        <rFont val="Arial"/>
        <family val="2"/>
      </rPr>
      <t>2.00 Future need</t>
    </r>
  </si>
  <si>
    <r>
      <rPr>
        <sz val="9"/>
        <color indexed="8"/>
        <rFont val="Arial"/>
        <family val="2"/>
      </rPr>
      <t>TAA2yrreq</t>
    </r>
  </si>
  <si>
    <r>
      <rPr>
        <sz val="9"/>
        <color indexed="8"/>
        <rFont val="Arial"/>
        <family val="2"/>
      </rPr>
      <t>TAA3yrreq</t>
    </r>
  </si>
  <si>
    <r>
      <rPr>
        <sz val="9"/>
        <color indexed="8"/>
        <rFont val="Arial"/>
        <family val="2"/>
      </rPr>
      <t>TAA4yrreq</t>
    </r>
  </si>
  <si>
    <r>
      <rPr>
        <sz val="9"/>
        <color indexed="8"/>
        <rFont val="Arial"/>
        <family val="2"/>
      </rPr>
      <t>TAA5yrreq</t>
    </r>
  </si>
  <si>
    <r>
      <rPr>
        <sz val="9"/>
        <color indexed="8"/>
        <rFont val="Arial"/>
        <family val="2"/>
      </rPr>
      <t>TAA6yrreq</t>
    </r>
  </si>
  <si>
    <r>
      <rPr>
        <sz val="9"/>
        <color indexed="8"/>
        <rFont val="Arial"/>
        <family val="2"/>
      </rPr>
      <t>TAA7yrreq</t>
    </r>
  </si>
  <si>
    <t>Pre-schools</t>
  </si>
  <si>
    <t xml:space="preserve">Specialised day services  </t>
  </si>
  <si>
    <t xml:space="preserve">Unmet need for service </t>
  </si>
  <si>
    <t>Specialised day services</t>
  </si>
  <si>
    <t>Talking reading materials (media for storing written data to present it in spoken form)</t>
  </si>
  <si>
    <t>Overhead hoist</t>
  </si>
  <si>
    <t>Floor through ceiling lift</t>
  </si>
  <si>
    <t>Stair lift</t>
  </si>
  <si>
    <t xml:space="preserve">Various wedges/rolls </t>
  </si>
  <si>
    <t>Welfare home</t>
  </si>
  <si>
    <t>Mental health residential facility</t>
  </si>
  <si>
    <t>Year registered</t>
  </si>
  <si>
    <t>Year of last review</t>
  </si>
  <si>
    <t xml:space="preserve">Total         </t>
  </si>
  <si>
    <t>Type of disability</t>
  </si>
  <si>
    <t>Number</t>
  </si>
  <si>
    <t>Neurological disability</t>
  </si>
  <si>
    <t>Multiple disabilities</t>
  </si>
  <si>
    <t>Physical disability</t>
  </si>
  <si>
    <t>Speech and/or language disability</t>
  </si>
  <si>
    <t>Visual disability</t>
  </si>
  <si>
    <t>Hearing loss/deafness</t>
  </si>
  <si>
    <t>All service users</t>
  </si>
  <si>
    <t>Gender</t>
  </si>
  <si>
    <t xml:space="preserve">Female </t>
  </si>
  <si>
    <t>Male</t>
  </si>
  <si>
    <t>Type of living accommodation</t>
  </si>
  <si>
    <t>Private accommodation</t>
  </si>
  <si>
    <t>Rented accommodation</t>
  </si>
  <si>
    <t>Full-time residential setting</t>
  </si>
  <si>
    <t>Mobile home / caravan</t>
  </si>
  <si>
    <t>Type of living arrangements</t>
  </si>
  <si>
    <t>Living alone</t>
  </si>
  <si>
    <t>Living with family</t>
  </si>
  <si>
    <t>With husband/wife or partner and no children</t>
  </si>
  <si>
    <t>With husband/wife or partner and children</t>
  </si>
  <si>
    <t>With one parent</t>
  </si>
  <si>
    <t>With both parents</t>
  </si>
  <si>
    <t>With son/daughter(s)</t>
  </si>
  <si>
    <t>With sibling(s)</t>
  </si>
  <si>
    <t>With parent(s) and sibling(s)</t>
  </si>
  <si>
    <t xml:space="preserve">With other family relative(s) </t>
  </si>
  <si>
    <t>Living with non-family</t>
  </si>
  <si>
    <t>With non-relative(s) (e.g. friends, neighbours)</t>
  </si>
  <si>
    <t>In full-time residential service</t>
  </si>
  <si>
    <t>With foster family</t>
  </si>
  <si>
    <t>Not known</t>
  </si>
  <si>
    <t>Age group</t>
  </si>
  <si>
    <t>Primary diagnostic category</t>
  </si>
  <si>
    <t>0-4 years</t>
  </si>
  <si>
    <t>5-12 years</t>
  </si>
  <si>
    <t>13-17 years</t>
  </si>
  <si>
    <t>18-24 years</t>
  </si>
  <si>
    <t>25-39 years</t>
  </si>
  <si>
    <t>40-59 years</t>
  </si>
  <si>
    <t>60-65 years</t>
  </si>
  <si>
    <t>Males</t>
  </si>
  <si>
    <t>Behavioural</t>
  </si>
  <si>
    <t>Blood and blood forming organs</t>
  </si>
  <si>
    <t>Circulatory system</t>
  </si>
  <si>
    <t>Communication</t>
  </si>
  <si>
    <t>Congenital</t>
  </si>
  <si>
    <t>Digestive system</t>
  </si>
  <si>
    <t>Ear complaints</t>
  </si>
  <si>
    <t>Endocrine and metabolic</t>
  </si>
  <si>
    <t>Eye complaints</t>
  </si>
  <si>
    <t>Genitourinary system</t>
  </si>
  <si>
    <t>Infectious and parasitic</t>
  </si>
  <si>
    <t>Intellectual/developmental</t>
  </si>
  <si>
    <t>Musculoskeletal system</t>
  </si>
  <si>
    <t>Neoplasms</t>
  </si>
  <si>
    <t>Nervous system</t>
  </si>
  <si>
    <t>Respiratory system</t>
  </si>
  <si>
    <t>Skin disease or disorders</t>
  </si>
  <si>
    <t>Total males</t>
  </si>
  <si>
    <t>Percentage of total males</t>
  </si>
  <si>
    <t>Females</t>
  </si>
  <si>
    <t>Total females</t>
  </si>
  <si>
    <t>Percentage of total females</t>
  </si>
  <si>
    <t>Total service users</t>
  </si>
  <si>
    <t>Percentage of total users</t>
  </si>
  <si>
    <t>Primary diagnosis only</t>
  </si>
  <si>
    <t>Secondary diagnostic category</t>
  </si>
  <si>
    <t>Female</t>
  </si>
  <si>
    <t>Total female</t>
  </si>
  <si>
    <t>Total male</t>
  </si>
  <si>
    <t>No secondary diagnosis</t>
  </si>
  <si>
    <t>Mother / father</t>
  </si>
  <si>
    <t>Sibling</t>
  </si>
  <si>
    <t>Other relative</t>
  </si>
  <si>
    <t>Foster parent</t>
  </si>
  <si>
    <t>Non relative (e.g. neighbour / friend)</t>
  </si>
  <si>
    <t>Age group of primary carer</t>
  </si>
  <si>
    <t>0-18 years</t>
  </si>
  <si>
    <t>19-49 years</t>
  </si>
  <si>
    <t>50-59 years</t>
  </si>
  <si>
    <t>60-69 years</t>
  </si>
  <si>
    <t>70 years or older</t>
  </si>
  <si>
    <t>Primary diagnosis</t>
  </si>
  <si>
    <t>Tourette’s syndrome</t>
  </si>
  <si>
    <t>Other mental illness</t>
  </si>
  <si>
    <t>Angina</t>
  </si>
  <si>
    <t>Cerebrovascular disease (includes sub arachnoid haemorrhage)</t>
  </si>
  <si>
    <t>Congenital heart disease</t>
  </si>
  <si>
    <t>Coronary artery disease</t>
  </si>
  <si>
    <t>Hypertensive disease</t>
  </si>
  <si>
    <t>Ischaemic heart disease</t>
  </si>
  <si>
    <t>Peripheral vascular disease</t>
  </si>
  <si>
    <t>Varicose veins including varicose ulcers</t>
  </si>
  <si>
    <t>Other circulatory system diagnostic category</t>
  </si>
  <si>
    <t>Disfluency</t>
  </si>
  <si>
    <t>Dyslexia*</t>
  </si>
  <si>
    <t>Dysphasia</t>
  </si>
  <si>
    <t>Dyspraxia</t>
  </si>
  <si>
    <t>Language problems</t>
  </si>
  <si>
    <t>Specific speech and language disorder</t>
  </si>
  <si>
    <t>Speech problems</t>
  </si>
  <si>
    <t>Cleft lip and/or palate</t>
  </si>
  <si>
    <t>Chromosomal anomalies (including Downs syndrome &amp; Larsons syndrome)</t>
  </si>
  <si>
    <t>Other congenital anomalies</t>
  </si>
  <si>
    <t>Other congenital diagnostic category</t>
  </si>
  <si>
    <t>Coeliac disease</t>
  </si>
  <si>
    <t>Crohns disease</t>
  </si>
  <si>
    <t>Intestinal problems</t>
  </si>
  <si>
    <t>Liver problems (including Hepatitis B and/or C)</t>
  </si>
  <si>
    <t>Oesophagus, stomach and duodenum problems</t>
  </si>
  <si>
    <t>Other digestive system diagnostic category</t>
  </si>
  <si>
    <t>Conductive deafness</t>
  </si>
  <si>
    <t>Congenital deafness</t>
  </si>
  <si>
    <t>Deafness not specified elsewhere</t>
  </si>
  <si>
    <t>Menieres disease</t>
  </si>
  <si>
    <t>Sensorineural deafness</t>
  </si>
  <si>
    <t>Tinnitus</t>
  </si>
  <si>
    <t>Other ear complaint diagnostic category</t>
  </si>
  <si>
    <t>Disorders of thyroid gland</t>
  </si>
  <si>
    <t>Immunity disorders</t>
  </si>
  <si>
    <t>Metabolic disorders</t>
  </si>
  <si>
    <t>Osteomalacia rickets</t>
  </si>
  <si>
    <t>Other endocrine disorders</t>
  </si>
  <si>
    <t>Other endocrine/metabolic diagnostic category</t>
  </si>
  <si>
    <t>Blindness caused by diabetes</t>
  </si>
  <si>
    <t>Blindness/low vision not specified elsewhere</t>
  </si>
  <si>
    <t>Cataracts</t>
  </si>
  <si>
    <t>Congenital anomalies of the eye</t>
  </si>
  <si>
    <t>Congenital blindness</t>
  </si>
  <si>
    <t>Glaucoma</t>
  </si>
  <si>
    <t>Macular degeneration</t>
  </si>
  <si>
    <t>Retinal detachment</t>
  </si>
  <si>
    <t>Retinopathy</t>
  </si>
  <si>
    <t>Retinosa pigmentosa</t>
  </si>
  <si>
    <t>Visual disturbances</t>
  </si>
  <si>
    <t>Other eye complaints diagnostic category</t>
  </si>
  <si>
    <t>Kidney disease or renal failure</t>
  </si>
  <si>
    <t>Other genitourinary system diagnostic category</t>
  </si>
  <si>
    <t>Other infectious/parasitic diagnostic category</t>
  </si>
  <si>
    <t>Polio</t>
  </si>
  <si>
    <t>Sequelae of infectious and parasitic diseases</t>
  </si>
  <si>
    <t>Toxoplasmosis</t>
  </si>
  <si>
    <t>Developmental delay</t>
  </si>
  <si>
    <t>Intellectual disability</t>
  </si>
  <si>
    <t>Musculo-skeletal system</t>
  </si>
  <si>
    <t>Absence or loss of extremity (including double amputation)</t>
  </si>
  <si>
    <t>Arthritis (other than osteo or rheumatoid)</t>
  </si>
  <si>
    <t>Arthrogryposis</t>
  </si>
  <si>
    <t>Back problems</t>
  </si>
  <si>
    <t>Connective tissue disorder</t>
  </si>
  <si>
    <t>Deformities/malformations</t>
  </si>
  <si>
    <t>Dwarfism</t>
  </si>
  <si>
    <t xml:space="preserve">Hip problems                                                                                                                         </t>
  </si>
  <si>
    <t>Knee problems</t>
  </si>
  <si>
    <t>Muscular atrophy</t>
  </si>
  <si>
    <t>Osteoarthritis</t>
  </si>
  <si>
    <t>Osteodystrophies</t>
  </si>
  <si>
    <t>Osteomyelitis</t>
  </si>
  <si>
    <t xml:space="preserve">Osteoporosis  </t>
  </si>
  <si>
    <t>Other permanent injuries (including skin graft)</t>
  </si>
  <si>
    <t>Permanent injury to upper/lower limb</t>
  </si>
  <si>
    <t>Rheumatoid arthritis</t>
  </si>
  <si>
    <t>Scoliosis/curvature of spine</t>
  </si>
  <si>
    <t>Other musculoskeletal diagnostic category</t>
  </si>
  <si>
    <t>Alzheimer’s disease and other cerebral degenerations</t>
  </si>
  <si>
    <t>Cerebral palsy</t>
  </si>
  <si>
    <t>Dystonia</t>
  </si>
  <si>
    <t>Encephalitis</t>
  </si>
  <si>
    <t>Epilepsy</t>
  </si>
  <si>
    <t>Friedreichs ataxia or cerebellar ataxia</t>
  </si>
  <si>
    <t>Guillain-Barre syndrome</t>
  </si>
  <si>
    <t>Head injury</t>
  </si>
  <si>
    <t>Huntington’s chorea</t>
  </si>
  <si>
    <t>Hydrocephalus</t>
  </si>
  <si>
    <t>Meningitis</t>
  </si>
  <si>
    <t>Migraine</t>
  </si>
  <si>
    <t>Motor neurone disease</t>
  </si>
  <si>
    <t>Multiple sclerosis</t>
  </si>
  <si>
    <t>Muscular dystrophy</t>
  </si>
  <si>
    <t>Myalgic encephalomyelitis</t>
  </si>
  <si>
    <t>Myasthenia gravis</t>
  </si>
  <si>
    <t>Myelitis</t>
  </si>
  <si>
    <t>Myelopathies</t>
  </si>
  <si>
    <t>Myopathy</t>
  </si>
  <si>
    <t>Neuropathy</t>
  </si>
  <si>
    <t>Paralytic syndromes - diplegia</t>
  </si>
  <si>
    <t>Paralytic syndromes - Erb's palsy</t>
  </si>
  <si>
    <t>Paralytic syndromes - monoplegia</t>
  </si>
  <si>
    <t>Paralytic syndromes - paraplegia</t>
  </si>
  <si>
    <t>Paralytic syndromes - quadraplegia</t>
  </si>
  <si>
    <t>Parkinsons disease and related disorders</t>
  </si>
  <si>
    <t>Spina bifida</t>
  </si>
  <si>
    <t>Spina bifida and hydrocephalus</t>
  </si>
  <si>
    <t>Spinal injury</t>
  </si>
  <si>
    <t>Stroke hemiplegia</t>
  </si>
  <si>
    <t>Other demyelinating diseases of the central nervous system</t>
  </si>
  <si>
    <t>Other nervous system diagnostic category</t>
  </si>
  <si>
    <t>Asthma</t>
  </si>
  <si>
    <t>Bronchitis/emphysema</t>
  </si>
  <si>
    <t>Cystic fibrosis</t>
  </si>
  <si>
    <t>Disorders of vocal cord and larynx</t>
  </si>
  <si>
    <t>Lung disease due to external agents (aspiration pneumonia)</t>
  </si>
  <si>
    <t>Other respiratory system diagnostic category</t>
  </si>
  <si>
    <t>Dystrophic epidermolysis bullosa</t>
  </si>
  <si>
    <t>Erythematosus conditions</t>
  </si>
  <si>
    <t>Other skin disease/disorder diagnostic category</t>
  </si>
  <si>
    <t xml:space="preserve">Husband / wife / partner </t>
  </si>
  <si>
    <t xml:space="preserve">   Number</t>
  </si>
  <si>
    <t xml:space="preserve">   %</t>
  </si>
  <si>
    <t>Son/daughter</t>
  </si>
  <si>
    <t/>
  </si>
  <si>
    <t>Valid Percent</t>
  </si>
  <si>
    <t>Cumulative Percent</t>
  </si>
  <si>
    <t>Valid</t>
  </si>
  <si>
    <t>N</t>
  </si>
  <si>
    <t>R</t>
  </si>
  <si>
    <t>Y</t>
  </si>
  <si>
    <t>Services &amp; support</t>
  </si>
  <si>
    <t>Laws, official regulations &amp; entitlements</t>
  </si>
  <si>
    <t>Income</t>
  </si>
  <si>
    <t>Climate/weather</t>
  </si>
  <si>
    <t>Personal characteristics</t>
  </si>
  <si>
    <t>Physical environment</t>
  </si>
  <si>
    <t>Access to information</t>
  </si>
  <si>
    <t>People's attitudes</t>
  </si>
  <si>
    <t>Transport</t>
  </si>
  <si>
    <t>Barriers and challenges</t>
  </si>
  <si>
    <t>Participation - Education &amp; traning</t>
  </si>
  <si>
    <t>Refused</t>
  </si>
  <si>
    <t>Not applicable</t>
  </si>
  <si>
    <t>Not at all</t>
  </si>
  <si>
    <t>Mildly</t>
  </si>
  <si>
    <t>Moderately</t>
  </si>
  <si>
    <t>Severely</t>
  </si>
  <si>
    <t>Completely</t>
  </si>
  <si>
    <t>Participation - Employment or job seeking</t>
  </si>
  <si>
    <t>Participation - Community life</t>
  </si>
  <si>
    <t>Participation - Family life</t>
  </si>
  <si>
    <t>Participation - Socialising</t>
  </si>
  <si>
    <t>Participation - Shopping</t>
  </si>
  <si>
    <t>Participation - Living with dignity</t>
  </si>
  <si>
    <t>Section not completed</t>
  </si>
  <si>
    <t>Participation - Leisure/cultural activities</t>
  </si>
  <si>
    <t>Participation - Sports or physical recreation</t>
  </si>
  <si>
    <t>Participation - Religion</t>
  </si>
  <si>
    <t>Participation - Hospital services</t>
  </si>
  <si>
    <t>Participation - Mental health services</t>
  </si>
  <si>
    <t>Participation - Community based health services</t>
  </si>
  <si>
    <t>WHODAS II - Concentrating on doing something for 10 mins</t>
  </si>
  <si>
    <t>None</t>
  </si>
  <si>
    <t>Mild</t>
  </si>
  <si>
    <t>Moderate</t>
  </si>
  <si>
    <t>Severe</t>
  </si>
  <si>
    <t>Extreme</t>
  </si>
  <si>
    <t>WHODAS II - Learning a new task</t>
  </si>
  <si>
    <t>WHODAS II - Standing for long periods</t>
  </si>
  <si>
    <t>WHODAS II - Walking long distances</t>
  </si>
  <si>
    <t>WHODAS II - Washing your whole body</t>
  </si>
  <si>
    <t>WHODAS II - Getting dressed</t>
  </si>
  <si>
    <t>WHODAS II - Dealing with strangers</t>
  </si>
  <si>
    <t>WHODAS II - Maintaining a friendship</t>
  </si>
  <si>
    <t>WHODAS II - Household responsibilities</t>
  </si>
  <si>
    <t>WHODAS II - Day to day work or school</t>
  </si>
  <si>
    <t>WHODAS II - Joining in community activities</t>
  </si>
  <si>
    <t>WHODAS II - Emotional affect of disability</t>
  </si>
  <si>
    <t>WHODAS II - Overall interference with life</t>
  </si>
  <si>
    <t>Community life</t>
  </si>
  <si>
    <t>Socialising</t>
  </si>
  <si>
    <t>Community based health services</t>
  </si>
  <si>
    <t>Hospital services</t>
  </si>
  <si>
    <t>Shopping</t>
  </si>
  <si>
    <t>Family life</t>
  </si>
  <si>
    <t>Mental health services</t>
  </si>
  <si>
    <t>Learning a new task</t>
  </si>
  <si>
    <t>Standing for long periods</t>
  </si>
  <si>
    <t>Walking long distances</t>
  </si>
  <si>
    <t>Washing your whole body</t>
  </si>
  <si>
    <t>Dealing with strangers</t>
  </si>
  <si>
    <t>Maintaining a friendship</t>
  </si>
  <si>
    <t>Household responsibilities</t>
  </si>
  <si>
    <t>Joining in community activities</t>
  </si>
  <si>
    <t>Emotional affect of disability</t>
  </si>
  <si>
    <t>Overall interference with life</t>
  </si>
  <si>
    <t>Primary Carer</t>
  </si>
  <si>
    <t>Physical disability only</t>
  </si>
  <si>
    <t>Neurological only</t>
  </si>
  <si>
    <t>Visual disability only</t>
  </si>
  <si>
    <t>Speech and/or language disability only</t>
  </si>
  <si>
    <t>0-17 years</t>
  </si>
  <si>
    <t>18-39 years</t>
  </si>
  <si>
    <t>60--65 years</t>
  </si>
  <si>
    <r>
      <t xml:space="preserve">CHO Area 1: </t>
    </r>
    <r>
      <rPr>
        <sz val="11"/>
        <color rgb="FF000000"/>
        <rFont val="Calibri"/>
        <family val="2"/>
        <scheme val="minor"/>
      </rPr>
      <t>Donegal, Sligo, Leitrim, Cavan, Monaghan</t>
    </r>
  </si>
  <si>
    <r>
      <t xml:space="preserve">CHO Area 2: </t>
    </r>
    <r>
      <rPr>
        <sz val="11"/>
        <color rgb="FF000000"/>
        <rFont val="Calibri"/>
        <family val="2"/>
        <scheme val="minor"/>
      </rPr>
      <t>Galway, Roscommon, Mayo</t>
    </r>
  </si>
  <si>
    <r>
      <t xml:space="preserve">CHO Area 3: </t>
    </r>
    <r>
      <rPr>
        <sz val="11"/>
        <color rgb="FF000000"/>
        <rFont val="Calibri"/>
        <family val="2"/>
        <scheme val="minor"/>
      </rPr>
      <t>Clare, Limerick, North Tipperary</t>
    </r>
  </si>
  <si>
    <r>
      <t xml:space="preserve">CHO Area 5: </t>
    </r>
    <r>
      <rPr>
        <sz val="11"/>
        <color rgb="FF000000"/>
        <rFont val="Calibri"/>
        <family val="2"/>
        <scheme val="minor"/>
      </rPr>
      <t>South Tipperary, Carlow, Kilkenny, Waterford, Wexford</t>
    </r>
  </si>
  <si>
    <r>
      <t xml:space="preserve">CHO Area 6: </t>
    </r>
    <r>
      <rPr>
        <sz val="11"/>
        <color rgb="FF000000"/>
        <rFont val="Calibri"/>
        <family val="2"/>
        <scheme val="minor"/>
      </rPr>
      <t>Wicklow, Dublin South East, Dun Laoghaire</t>
    </r>
  </si>
  <si>
    <r>
      <t xml:space="preserve">CHO Area 7: </t>
    </r>
    <r>
      <rPr>
        <sz val="11"/>
        <color rgb="FF000000"/>
        <rFont val="Calibri"/>
        <family val="2"/>
        <scheme val="minor"/>
      </rPr>
      <t>Kildare, West Wicklow, Dublin West, Dublin South City, Dublin South West</t>
    </r>
  </si>
  <si>
    <r>
      <t xml:space="preserve">CHO Area 8: </t>
    </r>
    <r>
      <rPr>
        <sz val="11"/>
        <color rgb="FF000000"/>
        <rFont val="Calibri"/>
        <family val="2"/>
        <scheme val="minor"/>
      </rPr>
      <t>Laois, Offaly, Longford, Westmeath, Louth, Meath</t>
    </r>
  </si>
  <si>
    <r>
      <t xml:space="preserve">CHO Area 9: </t>
    </r>
    <r>
      <rPr>
        <sz val="11"/>
        <color rgb="FF000000"/>
        <rFont val="Calibri"/>
        <family val="2"/>
        <scheme val="minor"/>
      </rPr>
      <t>Dublin North, Dublin North Central, Dublin North West</t>
    </r>
  </si>
  <si>
    <t>Aids for dialysis therapy</t>
  </si>
  <si>
    <t>Therapeutic listening device</t>
  </si>
  <si>
    <t>Peoples attitudes</t>
  </si>
  <si>
    <t>Leisure/cultural activity</t>
  </si>
  <si>
    <t>Religion</t>
  </si>
  <si>
    <t>Concentrating for 10 mins</t>
  </si>
  <si>
    <t>Getting dressed</t>
  </si>
  <si>
    <t>Does not have a primary carer</t>
  </si>
  <si>
    <t>Has a primary carer</t>
  </si>
  <si>
    <t>Row %</t>
  </si>
  <si>
    <t>Living with dignity</t>
  </si>
  <si>
    <t>Attention Deficit Disorder*</t>
  </si>
  <si>
    <r>
      <t xml:space="preserve">CHO Area 4: </t>
    </r>
    <r>
      <rPr>
        <sz val="11"/>
        <color rgb="FF000000"/>
        <rFont val="Calibri"/>
        <family val="2"/>
        <scheme val="minor"/>
      </rPr>
      <t>Kerry, North Cork, North Lee, South Lee, West Cork</t>
    </r>
  </si>
  <si>
    <t>Column %</t>
  </si>
  <si>
    <t xml:space="preserve">         </t>
  </si>
  <si>
    <t>Aids for hand protection</t>
  </si>
  <si>
    <t>Assistive products for transfer and turning</t>
  </si>
  <si>
    <t>Deep brain stimulation machine</t>
  </si>
  <si>
    <t>Chairs and seats with a special mechanism to assist standing up or sitting down</t>
  </si>
  <si>
    <t>Talk tools</t>
  </si>
  <si>
    <t>Special output software</t>
  </si>
  <si>
    <t>Adapted-county council</t>
  </si>
  <si>
    <t>Adapted-private housing</t>
  </si>
  <si>
    <t>Adapted-housing association</t>
  </si>
  <si>
    <t>Not adapted-county council</t>
  </si>
  <si>
    <t>Not adapted-private housing</t>
  </si>
  <si>
    <t>Not adapted- housing association</t>
  </si>
  <si>
    <t>Adapted</t>
  </si>
  <si>
    <t>Not adapted</t>
  </si>
  <si>
    <t>Genito-urinary system</t>
  </si>
  <si>
    <t>Additional secondary diagnosis</t>
  </si>
  <si>
    <t>Diagnostic category</t>
  </si>
  <si>
    <t>Assistive products for recreation</t>
  </si>
  <si>
    <t>Stimulators for pain relief</t>
  </si>
  <si>
    <t>Hearing loss/deafness only</t>
  </si>
  <si>
    <t>Total (assessment required)</t>
  </si>
  <si>
    <t>Laws/regulations</t>
  </si>
  <si>
    <t>Services/support</t>
  </si>
  <si>
    <t>Employment/job seeking</t>
  </si>
  <si>
    <t>Sports/physical recreation</t>
  </si>
  <si>
    <t>Day-to-day work/school</t>
  </si>
  <si>
    <t>Table of contents</t>
  </si>
  <si>
    <t>Table 1</t>
  </si>
  <si>
    <t>Table 2</t>
  </si>
  <si>
    <t>Table 3</t>
  </si>
  <si>
    <t>Figure 2</t>
  </si>
  <si>
    <t>Figure 1</t>
  </si>
  <si>
    <t>Section 1</t>
  </si>
  <si>
    <t>Section 2</t>
  </si>
  <si>
    <t>Section 3</t>
  </si>
  <si>
    <t>Table 4</t>
  </si>
  <si>
    <t xml:space="preserve">Table 5  </t>
  </si>
  <si>
    <t>Table 6</t>
  </si>
  <si>
    <t>Figure 3</t>
  </si>
  <si>
    <t>Table 7</t>
  </si>
  <si>
    <t xml:space="preserve">Table 8    </t>
  </si>
  <si>
    <t xml:space="preserve">Table 9    </t>
  </si>
  <si>
    <t xml:space="preserve">Figure 4    </t>
  </si>
  <si>
    <t xml:space="preserve">Table 10    </t>
  </si>
  <si>
    <t>Table 11</t>
  </si>
  <si>
    <t>Table 12</t>
  </si>
  <si>
    <t>Figure 5</t>
  </si>
  <si>
    <t>Figure 6</t>
  </si>
  <si>
    <t>Figure 7</t>
  </si>
  <si>
    <t>Section 4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</si>
  <si>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</si>
  <si>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</si>
  <si>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</si>
  <si>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</si>
  <si>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</si>
  <si>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</si>
  <si>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</si>
  <si>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</si>
  <si>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</si>
  <si>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</si>
  <si>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Relationship of primary carer to service user</t>
  </si>
  <si>
    <t>Age group of service user</t>
  </si>
  <si>
    <t>Page No.</t>
  </si>
  <si>
    <t>Tables and Figures of the Annual Report of the National Physical and Sensory Disability Database Committee 2017</t>
  </si>
  <si>
    <t>Total number of people registered by year of registration and year of last review (20,676 records), NPSDD 2017</t>
  </si>
  <si>
    <t>Record status by HSE CHO area of residence (20,676 records), NPSDD 2017</t>
  </si>
  <si>
    <t>Measure of Activity and Participation (MAP)</t>
  </si>
  <si>
    <t>Service Use and Need</t>
  </si>
  <si>
    <t>Demographics</t>
  </si>
  <si>
    <t>Details of disability, living arrangements and primary carer</t>
  </si>
  <si>
    <t>Type of disability (9,956 records), NPSDD 2017</t>
  </si>
  <si>
    <t>Number of people registered by age group and gender (9,956 records), NPSDD 2017</t>
  </si>
  <si>
    <t>Age and gender by type of disability (9,956 records), NPSDD 2017</t>
  </si>
  <si>
    <t>Type of living accommodation (9,956 records), NPSDD 2017</t>
  </si>
  <si>
    <t>Type of living arrangements (9,956 records), NPSDD 2017</t>
  </si>
  <si>
    <t>Primary diagnostic category by age group (9,956 records), NPSDD 2017</t>
  </si>
  <si>
    <t>Primary diagnostic category by age group and gender (9,956 records), NPSDD 2017</t>
  </si>
  <si>
    <t>Primary diagnostic category with secondary diagnosis, where recorded (9,956 records), NPSDD 2017</t>
  </si>
  <si>
    <t>Secondary diagnostic category by age group and gender (9,956 records), NPSDD 2017</t>
  </si>
  <si>
    <t>Primary carer by type of disability (9,956 records), NPSDD 2017</t>
  </si>
  <si>
    <t>Primary diagnostic categories (9,956 records), NPSDD 2017</t>
  </si>
  <si>
    <t>Barriers and challenges (6,941 records), NPSDD 2017</t>
  </si>
  <si>
    <t>Participation restriction (6,941 records), NPSDD 2017</t>
  </si>
  <si>
    <t>WHODAS 2.0 - World Health Organization Disability Assessment Schedule (6,941 records), NPSDD 2017</t>
  </si>
  <si>
    <t>Use of therapeutic intervention and rehabilitation services by age group (5,654 records), NPSDD 2017</t>
  </si>
  <si>
    <t>Use of personal assistance and support services by age group (5,654 records), NPSDD 2017</t>
  </si>
  <si>
    <t>Use of day services and activities (5,654 records), NPSDD 2017</t>
  </si>
  <si>
    <t>Future requirements for day services and activities (5,654 records), NPSDD 2017</t>
  </si>
  <si>
    <t xml:space="preserve">Use of respite services (5,654 records), NPSDD 2017  </t>
  </si>
  <si>
    <t>Future requirement for therapeutic intervention and rehabilitation services by age group 2018-2022 (5,654 records), NPSDD 2017</t>
  </si>
  <si>
    <t>Future requirement for personal assistance and support services by age group 2018-2022 (5,654 records), NPSDD 2017</t>
  </si>
  <si>
    <t>Future requirement for respite services by age group, 2018-2022  (5,654 records), NPSDD 2017</t>
  </si>
  <si>
    <t>Use of (2017), and future requirement (2018-2022) for assistive products (5,654 records), NPSDD 2017</t>
  </si>
  <si>
    <t>Section 1: The tables and figures in section 1 are based on all NPSDD records in 2017 (20,676 records)</t>
  </si>
  <si>
    <t>Table 1 Total number of people registered by year of registration and year of last review (20,676 records), NPSDD 2017</t>
  </si>
  <si>
    <t>Table 2 Record status by HSE CHO area of residence (20,676 records), NPSDD 2017</t>
  </si>
  <si>
    <t>Section 2: The tables and figures in section 2 are based on records that were registered or reviewed in the period 2013- 2017 (9,956 records)</t>
  </si>
  <si>
    <t>Table 3 Type of disability (9,956 records), NPSDD 2017</t>
  </si>
  <si>
    <t>Figure 2 Number of people registered by age group and gender (9,956 records), NPSDD 2017</t>
  </si>
  <si>
    <t>Table 4 Age and gender by type of disability (9,956 records), NPSDD 2017</t>
  </si>
  <si>
    <t>Table 5 Type of living accommodation (9,956 records), NPSDD 2017</t>
  </si>
  <si>
    <t>Table 6 Type of living arrangements (9,956 records), NPSDD 2017</t>
  </si>
  <si>
    <t>Figure 3 Primary diagnostic category by age group (9,956 records), NPSDD 2017</t>
  </si>
  <si>
    <t>Table 7 Primary diagnostic category by age group and gender (9,956 records), NPSDD 2017</t>
  </si>
  <si>
    <t>Table 8 Primary diagnostic category with secondary diagnosis, where recorded (9,956 records), NPSDD 2017</t>
  </si>
  <si>
    <t>Table 9 Secondary diagnostic category by age group and gender (9,956 records), NPSDD 2017</t>
  </si>
  <si>
    <t>Figure 4 Primary carer by type of disability (9,956 records), NPSDD 2017</t>
  </si>
  <si>
    <t>Table 12 Primary diagnostic categories (9,956 records), NPSDD 2017</t>
  </si>
  <si>
    <t>Section 3: The tables and figures in section 3 are based on records that were registered or reviewed in the period 2013- 2017 and who completed the MAP section of the NPSDD dataform (6,941 records)</t>
  </si>
  <si>
    <t>Figure 5 Barriers and challenges (6,941 records), NPSDD 2017</t>
  </si>
  <si>
    <t>Figure 6 Participation restriction (6,941 records), NPSDD 2017</t>
  </si>
  <si>
    <t>Figure 7 WHODAS 2.0 - World Health Organization Disability Assessment Schedule (6,941 records), NPSDD 2017</t>
  </si>
  <si>
    <t>Section 4: The tables and figures in section 4 are based on records that were registered or reviewed in 2017 (5,654 records)</t>
  </si>
  <si>
    <t>Table 13 Use of therapeutic intervention and rehabilitation services by age group (5,654 records), NPSDD 2017</t>
  </si>
  <si>
    <t>Table 14 Future requirement for therapeutic intervention and rehabilitation services by age group 2018-2022 (5,654 records), NPSDD 2017</t>
  </si>
  <si>
    <t>Table 15 Use of personal assistance and support services by age group (5,654 records), NPSDD 2017</t>
  </si>
  <si>
    <t>Table 16 Future requirement for personal assistance and support services by age group 2017-2021 (5,654 records), NPSDD 2017</t>
  </si>
  <si>
    <t>Table 17 Use of day services and activities (5,654 records), NPSDD 2017</t>
  </si>
  <si>
    <t>% of 5,654</t>
  </si>
  <si>
    <t>Table 18 Future requirements for day services and activities (5,654 records), NPSDD 2017</t>
  </si>
  <si>
    <t xml:space="preserve">Table 20 Use of respite services (5,654 records), NPSDD 2017  </t>
  </si>
  <si>
    <t>Table 21 Future requirement for respite services by age group, 2018-2022  (5,654 records), NPSDD 2017</t>
  </si>
  <si>
    <t>Table 22 Use of (2017), and future requirement (2018-2022) for assistive products (5,654 records), NPSDD 2017</t>
  </si>
  <si>
    <t xml:space="preserve">Physical disability </t>
  </si>
  <si>
    <t xml:space="preserve">Hearing loss/deafness </t>
  </si>
  <si>
    <t xml:space="preserve">Visual disability </t>
  </si>
  <si>
    <t xml:space="preserve">Speech and/or language disability </t>
  </si>
  <si>
    <t>% of 9,956</t>
  </si>
  <si>
    <t>% of 1,851</t>
  </si>
  <si>
    <t>% of 3,803</t>
  </si>
  <si>
    <t>Assistive products that record, play and display audio and visual information</t>
  </si>
  <si>
    <t>Products for skin care, protection and cleaning</t>
  </si>
  <si>
    <t>Air cleaners</t>
  </si>
  <si>
    <t>Respiration muscle trainers</t>
  </si>
  <si>
    <t>Median age (percentile range)</t>
  </si>
  <si>
    <t>31.7 (5-64)</t>
  </si>
  <si>
    <t>46.1 (9-64)</t>
  </si>
  <si>
    <t>43.2 (10-64)</t>
  </si>
  <si>
    <t>12.4 (7-21)</t>
  </si>
  <si>
    <t>40.9 (13-64)</t>
  </si>
  <si>
    <t>44.6 (8-65)</t>
  </si>
  <si>
    <t>39.6 (8-64)</t>
  </si>
  <si>
    <t>22.5 (7-64)</t>
  </si>
  <si>
    <t>19.6 (5-64)</t>
  </si>
  <si>
    <t>10.5 (6-18)</t>
  </si>
  <si>
    <t>42.5 (9-63)</t>
  </si>
  <si>
    <t>44.6 (13-64)</t>
  </si>
  <si>
    <t>23.0 (5-64)</t>
  </si>
  <si>
    <t>43.9 (8-64)</t>
  </si>
  <si>
    <t>42.7 (13-64)</t>
  </si>
  <si>
    <t>11.1 (6-19)</t>
  </si>
  <si>
    <t>35.5 (7-64)</t>
  </si>
  <si>
    <t>43.3 (7-64)</t>
  </si>
  <si>
    <t>28.9 (6-64)</t>
  </si>
  <si>
    <t>37.6 (7-64)</t>
  </si>
  <si>
    <t>% of 12,994 (all products currently used)</t>
  </si>
  <si>
    <t>% of 854 (all products required)</t>
  </si>
  <si>
    <t>Registered or last reviewed 2013 to 2016 inclusive</t>
  </si>
  <si>
    <t>Older record (registered or last reviewed prior to 2013)</t>
  </si>
  <si>
    <t>Registered or last reviewed in 2017</t>
  </si>
  <si>
    <t>Figure 1 Total number of people registered, and percentage registered/reviewed in 2017 by HSE LHO area of residence (20,676 records), NPSDD 2017</t>
  </si>
  <si>
    <t>Total number of people registered, and percentage registered/reviewed in 2017 by HSE LHO area of residence (20,676 records), NPSDD 2017</t>
  </si>
  <si>
    <t>43.2 (9-64)</t>
  </si>
  <si>
    <t xml:space="preserve">Neurological </t>
  </si>
  <si>
    <t>Education/training</t>
  </si>
  <si>
    <t xml:space="preserve">In 2017 there were no reported requirements for residential services </t>
  </si>
  <si>
    <t>~</t>
  </si>
  <si>
    <t>~ To protect against the risk of indirect identification of individuals, values in cells containing less than 5 cases have been suppressed.</t>
  </si>
  <si>
    <t>Table 10 Relationship of primary carer by age group of service user (5,977 records with a primary carer), NPSDD 2017</t>
  </si>
  <si>
    <t>Relationship of primary carer by age group of service user (5,977 records with a primary carer), NPSDD 2017</t>
  </si>
  <si>
    <t>Table 11 Age group of primary carer by age agroup of service user (5,977 records with a primary carer), NPSDD 2017</t>
  </si>
  <si>
    <t>Age group of primary carer by age agroup of service user (5,977 records with a primary carer), NPSDD 2017</t>
  </si>
  <si>
    <t>~ To protect against the risk of indirect identification of individuals, values in cells containing less than 5 cases have been suppressed and where applicable, corresponding percentage cells have been left blank.</t>
  </si>
  <si>
    <t>Table 19 Use of residential services (5,654 records), NPSDD 2017</t>
  </si>
  <si>
    <t>Use of residential services (5,654 records), NPSDD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</si>
</sst>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0"/>
    <numFmt numFmtId="165" formatCode="0.0"/>
    <numFmt numFmtId="166" formatCode="####.0"/>
    <numFmt numFmtId="167" formatCode="####.0%"/>
    <numFmt numFmtId="168" formatCode="0.0%"/>
    <numFmt numFmtId="169" formatCode="#,##0.0"/>
    <numFmt numFmtId="170" formatCode="###0.0"/>
    <numFmt numFmtId="171" formatCode="###0.0%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003E90"/>
      <name val="Calibri"/>
      <family val="2"/>
      <scheme val="minor"/>
    </font>
    <font>
      <b/>
      <sz val="24"/>
      <color rgb="FF05386C"/>
      <name val="Calibri"/>
      <family val="2"/>
      <scheme val="minor"/>
    </font>
    <font>
      <b/>
      <sz val="22"/>
      <color rgb="FF05386C"/>
      <name val="Calibri"/>
      <family val="2"/>
      <scheme val="minor"/>
    </font>
    <font>
      <b/>
      <sz val="11"/>
      <color rgb="FF05386C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E64285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1"/>
      <color rgb="FF003E90"/>
      <name val="Calibri"/>
      <family val="2"/>
      <scheme val="minor"/>
    </font>
    <font>
      <sz val="11"/>
      <color rgb="FFE64285"/>
      <name val="Calibri"/>
      <family val="2"/>
      <scheme val="minor"/>
    </font>
    <font>
      <b/>
      <sz val="16"/>
      <color rgb="FF003E9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i/>
      <sz val="8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3E90"/>
        <bgColor indexed="64"/>
      </patternFill>
    </fill>
    <fill>
      <patternFill patternType="solid">
        <fgColor rgb="FFE64285"/>
        <bgColor indexed="64"/>
      </patternFill>
    </fill>
    <fill>
      <patternFill patternType="solid">
        <fgColor rgb="FF94F2F2"/>
        <bgColor indexed="64"/>
      </patternFill>
    </fill>
    <fill>
      <patternFill patternType="solid">
        <fgColor rgb="FF6F5D4C"/>
        <bgColor indexed="64"/>
      </patternFill>
    </fill>
    <fill>
      <patternFill patternType="solid">
        <fgColor rgb="FFC4BAB6"/>
        <bgColor indexed="64"/>
      </patternFill>
    </fill>
    <fill>
      <patternFill patternType="solid">
        <fgColor rgb="FFE2DCDA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rgb="FF054285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0" tint="-0.499984740745262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rgb="FF003E9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rgb="FF003E90"/>
      </top>
      <bottom style="thick">
        <color theme="0"/>
      </bottom>
      <diagonal/>
    </border>
    <border>
      <left style="thick">
        <color theme="0"/>
      </left>
      <right/>
      <top style="thin">
        <color rgb="FF003E90"/>
      </top>
      <bottom style="thick">
        <color theme="0"/>
      </bottom>
      <diagonal/>
    </border>
    <border>
      <left/>
      <right style="thick">
        <color theme="0"/>
      </right>
      <top style="thin">
        <color rgb="FF003E90"/>
      </top>
      <bottom style="thick">
        <color theme="0"/>
      </bottom>
      <diagonal/>
    </border>
    <border>
      <left/>
      <right/>
      <top style="medium">
        <color rgb="FF003E90"/>
      </top>
      <bottom style="thick">
        <color theme="0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</cellStyleXfs>
  <cellXfs count="93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3" fillId="0" borderId="0" xfId="2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Fill="1"/>
    <xf numFmtId="0" fontId="9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0" xfId="0" applyFill="1"/>
    <xf numFmtId="0" fontId="3" fillId="0" borderId="0" xfId="3" applyFont="1" applyFill="1" applyBorder="1" applyAlignment="1">
      <alignment horizontal="left" vertical="top" wrapText="1"/>
    </xf>
    <xf numFmtId="165" fontId="0" fillId="2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/>
    <xf numFmtId="0" fontId="0" fillId="2" borderId="0" xfId="0" applyFont="1" applyFill="1"/>
    <xf numFmtId="0" fontId="0" fillId="2" borderId="0" xfId="0" applyFont="1" applyFill="1"/>
    <xf numFmtId="0" fontId="1" fillId="0" borderId="0" xfId="0" applyFont="1"/>
    <xf numFmtId="0" fontId="0" fillId="0" borderId="0" xfId="0" applyFont="1" applyFill="1"/>
    <xf numFmtId="0" fontId="4" fillId="0" borderId="0" xfId="5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Border="1" applyAlignment="1">
      <alignment horizontal="center"/>
    </xf>
    <xf numFmtId="1" fontId="0" fillId="0" borderId="0" xfId="0" applyNumberForma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13" xfId="1" applyFont="1" applyFill="1" applyBorder="1" applyAlignment="1">
      <alignment horizontal="left" vertical="top"/>
    </xf>
    <xf numFmtId="0" fontId="11" fillId="0" borderId="15" xfId="1" applyFont="1" applyFill="1" applyBorder="1" applyAlignment="1">
      <alignment horizontal="left" vertical="top"/>
    </xf>
    <xf numFmtId="0" fontId="12" fillId="0" borderId="26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64" fontId="7" fillId="0" borderId="0" xfId="5" applyNumberFormat="1" applyFont="1" applyFill="1" applyBorder="1" applyAlignment="1">
      <alignment horizontal="center" vertical="top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" fontId="1" fillId="0" borderId="28" xfId="0" applyNumberFormat="1" applyFont="1" applyFill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2" borderId="18" xfId="7" applyFont="1" applyFill="1" applyBorder="1" applyAlignment="1">
      <alignment horizontal="left" vertical="top"/>
    </xf>
    <xf numFmtId="0" fontId="7" fillId="2" borderId="19" xfId="7" applyFont="1" applyFill="1" applyBorder="1" applyAlignment="1">
      <alignment horizontal="left" vertical="top"/>
    </xf>
    <xf numFmtId="164" fontId="7" fillId="0" borderId="18" xfId="11" applyNumberFormat="1" applyFont="1" applyBorder="1" applyAlignment="1">
      <alignment horizontal="center" vertical="top"/>
    </xf>
    <xf numFmtId="165" fontId="0" fillId="0" borderId="18" xfId="0" applyNumberFormat="1" applyFont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5" fontId="1" fillId="2" borderId="18" xfId="0" applyNumberFormat="1" applyFont="1" applyFill="1" applyBorder="1" applyAlignment="1">
      <alignment horizontal="center"/>
    </xf>
    <xf numFmtId="0" fontId="12" fillId="0" borderId="13" xfId="0" applyFont="1" applyFill="1" applyBorder="1"/>
    <xf numFmtId="165" fontId="0" fillId="0" borderId="14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16" xfId="5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 vertical="top"/>
    </xf>
    <xf numFmtId="0" fontId="13" fillId="0" borderId="20" xfId="1" applyFont="1" applyFill="1" applyBorder="1" applyAlignment="1">
      <alignment horizontal="center" wrapText="1"/>
    </xf>
    <xf numFmtId="165" fontId="13" fillId="0" borderId="31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4" fillId="0" borderId="13" xfId="2" applyFont="1" applyBorder="1" applyAlignment="1">
      <alignment horizontal="left" vertical="top"/>
    </xf>
    <xf numFmtId="0" fontId="4" fillId="0" borderId="15" xfId="2" applyFont="1" applyBorder="1" applyAlignment="1">
      <alignment horizontal="left" vertical="top"/>
    </xf>
    <xf numFmtId="164" fontId="4" fillId="0" borderId="0" xfId="2" applyNumberFormat="1" applyFont="1" applyBorder="1" applyAlignment="1">
      <alignment horizontal="center" vertical="top"/>
    </xf>
    <xf numFmtId="165" fontId="0" fillId="0" borderId="14" xfId="0" applyNumberFormat="1" applyFont="1" applyBorder="1" applyAlignment="1">
      <alignment horizontal="center"/>
    </xf>
    <xf numFmtId="164" fontId="4" fillId="0" borderId="16" xfId="2" applyNumberFormat="1" applyFont="1" applyBorder="1" applyAlignment="1">
      <alignment horizontal="center" vertical="top"/>
    </xf>
    <xf numFmtId="165" fontId="0" fillId="0" borderId="17" xfId="0" applyNumberFormat="1" applyFont="1" applyBorder="1" applyAlignment="1">
      <alignment horizontal="center"/>
    </xf>
    <xf numFmtId="0" fontId="1" fillId="2" borderId="18" xfId="0" applyFont="1" applyFill="1" applyBorder="1"/>
    <xf numFmtId="0" fontId="1" fillId="2" borderId="24" xfId="0" applyFont="1" applyFill="1" applyBorder="1"/>
    <xf numFmtId="165" fontId="0" fillId="0" borderId="0" xfId="0" applyNumberFormat="1"/>
    <xf numFmtId="164" fontId="1" fillId="2" borderId="25" xfId="0" applyNumberFormat="1" applyFont="1" applyFill="1" applyBorder="1" applyAlignment="1">
      <alignment horizontal="center"/>
    </xf>
    <xf numFmtId="165" fontId="3" fillId="0" borderId="16" xfId="5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6" fillId="0" borderId="4" xfId="5" applyFont="1" applyFill="1" applyBorder="1" applyAlignment="1">
      <alignment horizontal="left" vertical="center"/>
    </xf>
    <xf numFmtId="164" fontId="10" fillId="0" borderId="5" xfId="5" applyNumberFormat="1" applyFont="1" applyFill="1" applyBorder="1" applyAlignment="1">
      <alignment horizontal="center"/>
    </xf>
    <xf numFmtId="165" fontId="10" fillId="0" borderId="5" xfId="5" applyNumberFormat="1" applyFont="1" applyFill="1" applyBorder="1" applyAlignment="1">
      <alignment horizontal="center"/>
    </xf>
    <xf numFmtId="0" fontId="8" fillId="0" borderId="1" xfId="5" applyFont="1" applyFill="1" applyBorder="1" applyAlignment="1">
      <alignment horizontal="left" vertical="top"/>
    </xf>
    <xf numFmtId="164" fontId="10" fillId="0" borderId="2" xfId="5" applyNumberFormat="1" applyFont="1" applyFill="1" applyBorder="1" applyAlignment="1">
      <alignment horizontal="center" vertical="top"/>
    </xf>
    <xf numFmtId="165" fontId="10" fillId="0" borderId="2" xfId="5" applyNumberFormat="1" applyFont="1" applyFill="1" applyBorder="1" applyAlignment="1">
      <alignment horizontal="center" vertical="top"/>
    </xf>
    <xf numFmtId="0" fontId="8" fillId="0" borderId="0" xfId="5" applyFont="1" applyFill="1" applyBorder="1" applyAlignment="1">
      <alignment horizontal="left" vertical="top"/>
    </xf>
    <xf numFmtId="164" fontId="10" fillId="0" borderId="0" xfId="5" applyNumberFormat="1" applyFont="1" applyFill="1" applyBorder="1" applyAlignment="1">
      <alignment horizontal="center" vertical="top"/>
    </xf>
    <xf numFmtId="165" fontId="0" fillId="0" borderId="0" xfId="0" applyNumberFormat="1" applyFill="1"/>
    <xf numFmtId="0" fontId="0" fillId="0" borderId="32" xfId="0" applyBorder="1"/>
    <xf numFmtId="0" fontId="12" fillId="0" borderId="0" xfId="0" applyFont="1" applyFill="1" applyBorder="1" applyAlignment="1">
      <alignment horizontal="left"/>
    </xf>
    <xf numFmtId="1" fontId="0" fillId="0" borderId="0" xfId="0" applyNumberFormat="1" applyFont="1"/>
    <xf numFmtId="1" fontId="1" fillId="0" borderId="0" xfId="0" applyNumberFormat="1" applyFont="1"/>
    <xf numFmtId="1" fontId="12" fillId="0" borderId="0" xfId="0" applyNumberFormat="1" applyFont="1" applyFill="1" applyBorder="1" applyAlignment="1">
      <alignment horizontal="left"/>
    </xf>
    <xf numFmtId="1" fontId="0" fillId="2" borderId="0" xfId="0" applyNumberFormat="1" applyFont="1" applyFill="1"/>
    <xf numFmtId="1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3" fillId="0" borderId="13" xfId="1" applyFont="1" applyBorder="1" applyAlignment="1">
      <alignment horizontal="left" vertical="top" wrapText="1"/>
    </xf>
    <xf numFmtId="164" fontId="4" fillId="0" borderId="23" xfId="10" applyNumberFormat="1" applyFont="1" applyFill="1" applyBorder="1" applyAlignment="1">
      <alignment horizontal="center" vertical="top"/>
    </xf>
    <xf numFmtId="0" fontId="4" fillId="0" borderId="13" xfId="1" applyFont="1" applyBorder="1" applyAlignment="1">
      <alignment horizontal="left" vertical="top" wrapText="1"/>
    </xf>
    <xf numFmtId="164" fontId="4" fillId="0" borderId="23" xfId="10" applyNumberFormat="1" applyFont="1" applyBorder="1" applyAlignment="1">
      <alignment horizontal="center" vertical="top"/>
    </xf>
    <xf numFmtId="0" fontId="3" fillId="0" borderId="0" xfId="4" applyFont="1" applyBorder="1" applyAlignment="1">
      <alignment horizontal="left" vertical="center"/>
    </xf>
    <xf numFmtId="0" fontId="3" fillId="0" borderId="0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7" xfId="4" applyFont="1" applyBorder="1" applyAlignment="1">
      <alignment horizontal="left" vertical="top"/>
    </xf>
    <xf numFmtId="164" fontId="4" fillId="0" borderId="8" xfId="4" applyNumberFormat="1" applyFont="1" applyBorder="1" applyAlignment="1">
      <alignment horizontal="right" vertical="top"/>
    </xf>
    <xf numFmtId="166" fontId="4" fillId="0" borderId="9" xfId="4" applyNumberFormat="1" applyFont="1" applyBorder="1" applyAlignment="1">
      <alignment horizontal="right" vertical="top"/>
    </xf>
    <xf numFmtId="0" fontId="4" fillId="0" borderId="1" xfId="4" applyFont="1" applyBorder="1" applyAlignment="1">
      <alignment horizontal="left" vertical="top"/>
    </xf>
    <xf numFmtId="164" fontId="4" fillId="0" borderId="2" xfId="4" applyNumberFormat="1" applyFont="1" applyBorder="1" applyAlignment="1">
      <alignment horizontal="right" vertical="top"/>
    </xf>
    <xf numFmtId="166" fontId="4" fillId="0" borderId="3" xfId="4" applyNumberFormat="1" applyFont="1" applyBorder="1" applyAlignment="1">
      <alignment horizontal="right" vertical="top"/>
    </xf>
    <xf numFmtId="0" fontId="4" fillId="0" borderId="10" xfId="4" applyFont="1" applyBorder="1" applyAlignment="1">
      <alignment horizontal="left" vertical="top"/>
    </xf>
    <xf numFmtId="164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5" xfId="0" applyFont="1" applyFill="1" applyBorder="1"/>
    <xf numFmtId="0" fontId="4" fillId="0" borderId="13" xfId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0" fillId="0" borderId="26" xfId="0" applyFont="1" applyFill="1" applyBorder="1"/>
    <xf numFmtId="165" fontId="4" fillId="0" borderId="14" xfId="1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/>
    <xf numFmtId="0" fontId="4" fillId="0" borderId="15" xfId="1" applyFont="1" applyFill="1" applyBorder="1" applyAlignment="1">
      <alignment horizontal="left" vertical="top"/>
    </xf>
    <xf numFmtId="165" fontId="0" fillId="0" borderId="17" xfId="0" applyNumberFormat="1" applyFont="1" applyFill="1" applyBorder="1" applyAlignment="1">
      <alignment horizontal="center"/>
    </xf>
    <xf numFmtId="165" fontId="4" fillId="0" borderId="17" xfId="1" applyNumberFormat="1" applyFont="1" applyFill="1" applyBorder="1" applyAlignment="1">
      <alignment horizontal="center" vertical="top"/>
    </xf>
    <xf numFmtId="0" fontId="1" fillId="0" borderId="13" xfId="0" applyFont="1" applyFill="1" applyBorder="1"/>
    <xf numFmtId="1" fontId="0" fillId="0" borderId="0" xfId="0" applyNumberFormat="1" applyFont="1" applyFill="1" applyAlignment="1">
      <alignment horizontal="center"/>
    </xf>
    <xf numFmtId="0" fontId="0" fillId="0" borderId="16" xfId="0" applyFont="1" applyBorder="1" applyAlignment="1">
      <alignment wrapText="1"/>
    </xf>
    <xf numFmtId="0" fontId="4" fillId="0" borderId="0" xfId="10" applyFont="1" applyBorder="1" applyAlignment="1">
      <alignment horizontal="left" vertical="top" wrapText="1"/>
    </xf>
    <xf numFmtId="165" fontId="4" fillId="0" borderId="3" xfId="10" applyNumberFormat="1" applyFont="1" applyBorder="1" applyAlignment="1">
      <alignment horizontal="center" vertical="top"/>
    </xf>
    <xf numFmtId="0" fontId="4" fillId="0" borderId="21" xfId="10" applyFont="1" applyBorder="1" applyAlignment="1">
      <alignment horizontal="left" vertical="top" wrapText="1"/>
    </xf>
    <xf numFmtId="164" fontId="4" fillId="0" borderId="29" xfId="10" applyNumberFormat="1" applyFont="1" applyBorder="1" applyAlignment="1">
      <alignment horizontal="center" vertical="top"/>
    </xf>
    <xf numFmtId="165" fontId="4" fillId="0" borderId="30" xfId="10" applyNumberFormat="1" applyFont="1" applyBorder="1" applyAlignment="1">
      <alignment horizontal="center" vertical="top"/>
    </xf>
    <xf numFmtId="0" fontId="1" fillId="0" borderId="15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34" xfId="13" applyFont="1" applyBorder="1" applyAlignment="1">
      <alignment horizontal="center" wrapText="1"/>
    </xf>
    <xf numFmtId="0" fontId="20" fillId="0" borderId="38" xfId="13" applyFont="1" applyBorder="1" applyAlignment="1">
      <alignment horizontal="center" wrapText="1"/>
    </xf>
    <xf numFmtId="0" fontId="20" fillId="0" borderId="39" xfId="13" applyFont="1" applyBorder="1" applyAlignment="1">
      <alignment horizontal="center" wrapText="1"/>
    </xf>
    <xf numFmtId="0" fontId="20" fillId="0" borderId="7" xfId="13" applyFont="1" applyBorder="1" applyAlignment="1">
      <alignment horizontal="left" vertical="top" wrapText="1"/>
    </xf>
    <xf numFmtId="164" fontId="20" fillId="0" borderId="40" xfId="13" applyNumberFormat="1" applyFont="1" applyBorder="1" applyAlignment="1">
      <alignment horizontal="right" vertical="top"/>
    </xf>
    <xf numFmtId="0" fontId="20" fillId="0" borderId="1" xfId="13" applyFont="1" applyBorder="1" applyAlignment="1">
      <alignment horizontal="left" vertical="top" wrapText="1"/>
    </xf>
    <xf numFmtId="164" fontId="20" fillId="0" borderId="41" xfId="13" applyNumberFormat="1" applyFont="1" applyBorder="1" applyAlignment="1">
      <alignment horizontal="right" vertical="top"/>
    </xf>
    <xf numFmtId="0" fontId="20" fillId="0" borderId="10" xfId="13" applyFont="1" applyBorder="1" applyAlignment="1">
      <alignment horizontal="left" vertical="top" wrapText="1"/>
    </xf>
    <xf numFmtId="164" fontId="20" fillId="0" borderId="42" xfId="13" applyNumberFormat="1" applyFont="1" applyBorder="1" applyAlignment="1">
      <alignment horizontal="right" vertical="top"/>
    </xf>
    <xf numFmtId="164" fontId="0" fillId="0" borderId="0" xfId="0" applyNumberFormat="1"/>
    <xf numFmtId="0" fontId="0" fillId="0" borderId="0" xfId="0" applyAlignment="1">
      <alignment wrapText="1"/>
    </xf>
    <xf numFmtId="0" fontId="20" fillId="0" borderId="44" xfId="14" applyFont="1" applyBorder="1" applyAlignment="1">
      <alignment horizontal="center" wrapText="1"/>
    </xf>
    <xf numFmtId="0" fontId="20" fillId="0" borderId="45" xfId="14" applyFont="1" applyBorder="1" applyAlignment="1">
      <alignment horizontal="center" wrapText="1"/>
    </xf>
    <xf numFmtId="0" fontId="20" fillId="0" borderId="46" xfId="14" applyFont="1" applyBorder="1" applyAlignment="1">
      <alignment horizontal="center" wrapText="1"/>
    </xf>
    <xf numFmtId="0" fontId="20" fillId="0" borderId="47" xfId="14" applyFont="1" applyBorder="1" applyAlignment="1">
      <alignment horizontal="center" wrapText="1"/>
    </xf>
    <xf numFmtId="0" fontId="20" fillId="0" borderId="7" xfId="14" applyFont="1" applyBorder="1" applyAlignment="1">
      <alignment horizontal="left" vertical="top" wrapText="1"/>
    </xf>
    <xf numFmtId="164" fontId="20" fillId="0" borderId="8" xfId="14" applyNumberFormat="1" applyFont="1" applyBorder="1" applyAlignment="1">
      <alignment horizontal="right" vertical="top"/>
    </xf>
    <xf numFmtId="164" fontId="20" fillId="0" borderId="48" xfId="14" applyNumberFormat="1" applyFont="1" applyBorder="1" applyAlignment="1">
      <alignment horizontal="right" vertical="top"/>
    </xf>
    <xf numFmtId="0" fontId="20" fillId="0" borderId="1" xfId="14" applyFont="1" applyBorder="1" applyAlignment="1">
      <alignment horizontal="left" vertical="top" wrapText="1"/>
    </xf>
    <xf numFmtId="0" fontId="20" fillId="0" borderId="10" xfId="14" applyFont="1" applyBorder="1" applyAlignment="1">
      <alignment horizontal="left" vertical="top" wrapText="1"/>
    </xf>
    <xf numFmtId="0" fontId="20" fillId="3" borderId="0" xfId="14" applyFont="1" applyFill="1" applyBorder="1" applyAlignment="1">
      <alignment horizontal="center" wrapText="1"/>
    </xf>
    <xf numFmtId="0" fontId="2" fillId="0" borderId="0" xfId="15"/>
    <xf numFmtId="0" fontId="7" fillId="0" borderId="44" xfId="15" applyFont="1" applyBorder="1" applyAlignment="1">
      <alignment horizontal="center" wrapText="1"/>
    </xf>
    <xf numFmtId="0" fontId="7" fillId="0" borderId="45" xfId="15" applyFont="1" applyBorder="1" applyAlignment="1">
      <alignment horizontal="center" wrapText="1"/>
    </xf>
    <xf numFmtId="0" fontId="7" fillId="0" borderId="46" xfId="15" applyFont="1" applyBorder="1" applyAlignment="1">
      <alignment horizontal="center" wrapText="1"/>
    </xf>
    <xf numFmtId="0" fontId="7" fillId="0" borderId="47" xfId="15" applyFont="1" applyBorder="1" applyAlignment="1">
      <alignment horizontal="center" wrapText="1"/>
    </xf>
    <xf numFmtId="0" fontId="7" fillId="0" borderId="7" xfId="15" applyFont="1" applyBorder="1" applyAlignment="1">
      <alignment horizontal="left" vertical="top" wrapText="1"/>
    </xf>
    <xf numFmtId="164" fontId="7" fillId="0" borderId="8" xfId="15" applyNumberFormat="1" applyFont="1" applyBorder="1" applyAlignment="1">
      <alignment horizontal="right" vertical="top"/>
    </xf>
    <xf numFmtId="164" fontId="7" fillId="0" borderId="48" xfId="15" applyNumberFormat="1" applyFont="1" applyBorder="1" applyAlignment="1">
      <alignment horizontal="right" vertical="top"/>
    </xf>
    <xf numFmtId="0" fontId="7" fillId="0" borderId="1" xfId="15" applyFont="1" applyBorder="1" applyAlignment="1">
      <alignment horizontal="left" vertical="top" wrapText="1"/>
    </xf>
    <xf numFmtId="164" fontId="7" fillId="0" borderId="2" xfId="15" applyNumberFormat="1" applyFont="1" applyBorder="1" applyAlignment="1">
      <alignment horizontal="right" vertical="top"/>
    </xf>
    <xf numFmtId="164" fontId="7" fillId="0" borderId="49" xfId="15" applyNumberFormat="1" applyFont="1" applyBorder="1" applyAlignment="1">
      <alignment horizontal="right" vertical="top"/>
    </xf>
    <xf numFmtId="0" fontId="7" fillId="0" borderId="10" xfId="15" applyFont="1" applyBorder="1" applyAlignment="1">
      <alignment horizontal="left" vertical="top" wrapText="1"/>
    </xf>
    <xf numFmtId="164" fontId="7" fillId="0" borderId="11" xfId="15" applyNumberFormat="1" applyFont="1" applyBorder="1" applyAlignment="1">
      <alignment horizontal="right" vertical="top"/>
    </xf>
    <xf numFmtId="164" fontId="7" fillId="0" borderId="50" xfId="15" applyNumberFormat="1" applyFont="1" applyBorder="1" applyAlignment="1">
      <alignment horizontal="right" vertical="top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16" fillId="0" borderId="0" xfId="0" applyFont="1"/>
    <xf numFmtId="0" fontId="13" fillId="0" borderId="0" xfId="0" applyFont="1" applyFill="1" applyAlignment="1">
      <alignment horizontal="center"/>
    </xf>
    <xf numFmtId="3" fontId="0" fillId="0" borderId="0" xfId="0" applyNumberFormat="1"/>
    <xf numFmtId="0" fontId="25" fillId="0" borderId="58" xfId="23" applyFont="1" applyBorder="1" applyAlignment="1">
      <alignment horizontal="left" vertical="top" wrapText="1"/>
    </xf>
    <xf numFmtId="0" fontId="25" fillId="0" borderId="63" xfId="23" applyFont="1" applyBorder="1" applyAlignment="1">
      <alignment horizontal="left" vertical="top" wrapText="1"/>
    </xf>
    <xf numFmtId="0" fontId="25" fillId="0" borderId="67" xfId="23" applyFont="1" applyBorder="1" applyAlignment="1">
      <alignment horizontal="left" vertical="top" wrapText="1"/>
    </xf>
    <xf numFmtId="0" fontId="25" fillId="0" borderId="70" xfId="23" applyFont="1" applyBorder="1" applyAlignment="1">
      <alignment horizontal="left" vertical="center" wrapText="1"/>
    </xf>
    <xf numFmtId="0" fontId="25" fillId="3" borderId="63" xfId="23" applyFont="1" applyFill="1" applyBorder="1" applyAlignment="1">
      <alignment horizontal="left" vertical="top" wrapText="1"/>
    </xf>
    <xf numFmtId="0" fontId="24" fillId="0" borderId="0" xfId="23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5" fillId="0" borderId="54" xfId="23" applyFont="1" applyBorder="1" applyAlignment="1">
      <alignment horizontal="left" wrapText="1"/>
    </xf>
    <xf numFmtId="0" fontId="25" fillId="0" borderId="55" xfId="23" applyFont="1" applyBorder="1" applyAlignment="1">
      <alignment horizontal="left" wrapText="1"/>
    </xf>
    <xf numFmtId="0" fontId="25" fillId="0" borderId="56" xfId="23" applyFont="1" applyBorder="1" applyAlignment="1">
      <alignment horizontal="left" wrapText="1"/>
    </xf>
    <xf numFmtId="164" fontId="25" fillId="0" borderId="59" xfId="23" applyNumberFormat="1" applyFont="1" applyBorder="1" applyAlignment="1">
      <alignment horizontal="left" vertical="center"/>
    </xf>
    <xf numFmtId="170" fontId="25" fillId="0" borderId="60" xfId="23" applyNumberFormat="1" applyFont="1" applyBorder="1" applyAlignment="1">
      <alignment horizontal="left" vertical="center"/>
    </xf>
    <xf numFmtId="170" fontId="25" fillId="0" borderId="61" xfId="23" applyNumberFormat="1" applyFont="1" applyBorder="1" applyAlignment="1">
      <alignment horizontal="left" vertical="center"/>
    </xf>
    <xf numFmtId="164" fontId="25" fillId="0" borderId="64" xfId="23" applyNumberFormat="1" applyFont="1" applyBorder="1" applyAlignment="1">
      <alignment horizontal="left" vertical="center"/>
    </xf>
    <xf numFmtId="166" fontId="25" fillId="0" borderId="3" xfId="23" applyNumberFormat="1" applyFont="1" applyBorder="1" applyAlignment="1">
      <alignment horizontal="left" vertical="center"/>
    </xf>
    <xf numFmtId="170" fontId="25" fillId="0" borderId="65" xfId="23" applyNumberFormat="1" applyFont="1" applyBorder="1" applyAlignment="1">
      <alignment horizontal="left" vertical="center"/>
    </xf>
    <xf numFmtId="170" fontId="25" fillId="0" borderId="3" xfId="23" applyNumberFormat="1" applyFont="1" applyBorder="1" applyAlignment="1">
      <alignment horizontal="left" vertical="center"/>
    </xf>
    <xf numFmtId="164" fontId="25" fillId="0" borderId="68" xfId="23" applyNumberFormat="1" applyFont="1" applyBorder="1" applyAlignment="1">
      <alignment horizontal="left" vertical="center"/>
    </xf>
    <xf numFmtId="170" fontId="25" fillId="0" borderId="69" xfId="23" applyNumberFormat="1" applyFont="1" applyBorder="1" applyAlignment="1">
      <alignment horizontal="left" vertical="center"/>
    </xf>
    <xf numFmtId="0" fontId="6" fillId="0" borderId="0" xfId="23" applyFont="1" applyBorder="1" applyAlignment="1">
      <alignment horizontal="left" vertical="center" wrapText="1"/>
    </xf>
    <xf numFmtId="0" fontId="25" fillId="0" borderId="52" xfId="23" applyFont="1" applyBorder="1" applyAlignment="1">
      <alignment horizontal="left" wrapText="1"/>
    </xf>
    <xf numFmtId="0" fontId="25" fillId="0" borderId="53" xfId="23" applyFont="1" applyBorder="1" applyAlignment="1">
      <alignment horizontal="left" wrapText="1"/>
    </xf>
    <xf numFmtId="0" fontId="25" fillId="0" borderId="57" xfId="23" applyFont="1" applyBorder="1" applyAlignment="1">
      <alignment vertical="top" wrapText="1"/>
    </xf>
    <xf numFmtId="0" fontId="25" fillId="0" borderId="62" xfId="23" applyFont="1" applyBorder="1" applyAlignment="1">
      <alignment vertical="top" wrapText="1"/>
    </xf>
    <xf numFmtId="0" fontId="25" fillId="0" borderId="66" xfId="23" applyFont="1" applyBorder="1" applyAlignment="1">
      <alignment vertical="top" wrapText="1"/>
    </xf>
    <xf numFmtId="0" fontId="0" fillId="2" borderId="0" xfId="0" applyFill="1"/>
    <xf numFmtId="165" fontId="0" fillId="2" borderId="0" xfId="0" applyNumberFormat="1" applyFill="1"/>
    <xf numFmtId="164" fontId="7" fillId="0" borderId="59" xfId="5" applyNumberFormat="1" applyFont="1" applyBorder="1" applyAlignment="1">
      <alignment horizontal="right" vertical="center"/>
    </xf>
    <xf numFmtId="166" fontId="7" fillId="0" borderId="60" xfId="5" applyNumberFormat="1" applyFont="1" applyBorder="1" applyAlignment="1">
      <alignment horizontal="right" vertical="center"/>
    </xf>
    <xf numFmtId="166" fontId="7" fillId="0" borderId="61" xfId="5" applyNumberFormat="1" applyFont="1" applyBorder="1" applyAlignment="1">
      <alignment horizontal="right" vertical="center"/>
    </xf>
    <xf numFmtId="164" fontId="7" fillId="0" borderId="64" xfId="5" applyNumberFormat="1" applyFont="1" applyBorder="1" applyAlignment="1">
      <alignment horizontal="right" vertical="center"/>
    </xf>
    <xf numFmtId="170" fontId="7" fillId="0" borderId="3" xfId="5" applyNumberFormat="1" applyFont="1" applyBorder="1" applyAlignment="1">
      <alignment horizontal="right" vertical="center"/>
    </xf>
    <xf numFmtId="170" fontId="7" fillId="0" borderId="65" xfId="5" applyNumberFormat="1" applyFont="1" applyBorder="1" applyAlignment="1">
      <alignment horizontal="right" vertical="center"/>
    </xf>
    <xf numFmtId="164" fontId="7" fillId="0" borderId="68" xfId="5" applyNumberFormat="1" applyFont="1" applyBorder="1" applyAlignment="1">
      <alignment horizontal="right" vertical="center"/>
    </xf>
    <xf numFmtId="170" fontId="7" fillId="0" borderId="69" xfId="5" applyNumberFormat="1" applyFont="1" applyBorder="1" applyAlignment="1">
      <alignment horizontal="right" vertical="center"/>
    </xf>
    <xf numFmtId="166" fontId="7" fillId="0" borderId="3" xfId="5" applyNumberFormat="1" applyFont="1" applyBorder="1" applyAlignment="1">
      <alignment horizontal="right" vertical="center"/>
    </xf>
    <xf numFmtId="0" fontId="2" fillId="0" borderId="0" xfId="24"/>
    <xf numFmtId="0" fontId="7" fillId="0" borderId="56" xfId="24" applyFont="1" applyBorder="1" applyAlignment="1">
      <alignment horizontal="center" wrapText="1"/>
    </xf>
    <xf numFmtId="0" fontId="7" fillId="0" borderId="58" xfId="24" applyFont="1" applyBorder="1" applyAlignment="1">
      <alignment horizontal="left" vertical="top" wrapText="1"/>
    </xf>
    <xf numFmtId="170" fontId="7" fillId="0" borderId="61" xfId="24" applyNumberFormat="1" applyFont="1" applyBorder="1" applyAlignment="1">
      <alignment horizontal="right" vertical="center"/>
    </xf>
    <xf numFmtId="0" fontId="7" fillId="0" borderId="63" xfId="24" applyFont="1" applyBorder="1" applyAlignment="1">
      <alignment horizontal="left" vertical="top" wrapText="1"/>
    </xf>
    <xf numFmtId="170" fontId="7" fillId="0" borderId="65" xfId="24" applyNumberFormat="1" applyFont="1" applyBorder="1" applyAlignment="1">
      <alignment horizontal="right" vertical="center"/>
    </xf>
    <xf numFmtId="0" fontId="7" fillId="0" borderId="67" xfId="24" applyFont="1" applyBorder="1" applyAlignment="1">
      <alignment horizontal="left" vertical="top" wrapText="1"/>
    </xf>
    <xf numFmtId="0" fontId="7" fillId="0" borderId="70" xfId="24" applyFont="1" applyBorder="1" applyAlignment="1">
      <alignment horizontal="left" vertical="center" wrapText="1"/>
    </xf>
    <xf numFmtId="0" fontId="0" fillId="0" borderId="0" xfId="0" applyAlignment="1"/>
    <xf numFmtId="0" fontId="6" fillId="0" borderId="71" xfId="5" applyFont="1" applyBorder="1" applyAlignment="1">
      <alignment vertical="center"/>
    </xf>
    <xf numFmtId="0" fontId="2" fillId="0" borderId="0" xfId="5" applyAlignment="1"/>
    <xf numFmtId="0" fontId="7" fillId="0" borderId="52" xfId="5" applyFont="1" applyBorder="1" applyAlignment="1"/>
    <xf numFmtId="0" fontId="7" fillId="0" borderId="53" xfId="5" applyFont="1" applyBorder="1" applyAlignment="1"/>
    <xf numFmtId="0" fontId="7" fillId="0" borderId="54" xfId="5" applyFont="1" applyBorder="1" applyAlignment="1">
      <alignment horizontal="center"/>
    </xf>
    <xf numFmtId="0" fontId="7" fillId="0" borderId="55" xfId="5" applyFont="1" applyBorder="1" applyAlignment="1">
      <alignment horizontal="center"/>
    </xf>
    <xf numFmtId="0" fontId="7" fillId="0" borderId="56" xfId="5" applyFont="1" applyBorder="1" applyAlignment="1">
      <alignment horizontal="center"/>
    </xf>
    <xf numFmtId="0" fontId="7" fillId="0" borderId="57" xfId="5" applyFont="1" applyBorder="1" applyAlignment="1">
      <alignment vertical="top"/>
    </xf>
    <xf numFmtId="0" fontId="7" fillId="0" borderId="58" xfId="5" applyFont="1" applyBorder="1" applyAlignment="1">
      <alignment horizontal="left" vertical="top"/>
    </xf>
    <xf numFmtId="0" fontId="7" fillId="0" borderId="62" xfId="5" applyFont="1" applyBorder="1" applyAlignment="1">
      <alignment vertical="top"/>
    </xf>
    <xf numFmtId="0" fontId="7" fillId="0" borderId="63" xfId="5" applyFont="1" applyBorder="1" applyAlignment="1">
      <alignment horizontal="left" vertical="top"/>
    </xf>
    <xf numFmtId="0" fontId="7" fillId="0" borderId="66" xfId="5" applyFont="1" applyBorder="1" applyAlignment="1">
      <alignment vertical="top"/>
    </xf>
    <xf numFmtId="0" fontId="7" fillId="0" borderId="67" xfId="5" applyFont="1" applyBorder="1" applyAlignment="1">
      <alignment horizontal="left" vertical="top"/>
    </xf>
    <xf numFmtId="0" fontId="7" fillId="0" borderId="70" xfId="5" applyFont="1" applyBorder="1" applyAlignment="1">
      <alignment horizontal="left" vertical="center"/>
    </xf>
    <xf numFmtId="0" fontId="7" fillId="3" borderId="63" xfId="5" applyFont="1" applyFill="1" applyBorder="1" applyAlignment="1">
      <alignment horizontal="left" vertical="top"/>
    </xf>
    <xf numFmtId="164" fontId="7" fillId="3" borderId="64" xfId="5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6" fillId="0" borderId="71" xfId="24" applyFont="1" applyBorder="1" applyAlignment="1">
      <alignment horizontal="left" vertical="center" wrapText="1"/>
    </xf>
    <xf numFmtId="0" fontId="7" fillId="0" borderId="52" xfId="24" applyFont="1" applyBorder="1" applyAlignment="1">
      <alignment horizontal="left" wrapText="1"/>
    </xf>
    <xf numFmtId="0" fontId="7" fillId="0" borderId="53" xfId="24" applyFont="1" applyBorder="1" applyAlignment="1">
      <alignment horizontal="left" wrapText="1"/>
    </xf>
    <xf numFmtId="0" fontId="6" fillId="0" borderId="0" xfId="24" applyFont="1" applyBorder="1" applyAlignment="1">
      <alignment horizontal="center" vertical="center" wrapText="1"/>
    </xf>
    <xf numFmtId="0" fontId="6" fillId="0" borderId="71" xfId="24" applyFont="1" applyBorder="1" applyAlignment="1">
      <alignment horizontal="left" vertical="center"/>
    </xf>
    <xf numFmtId="0" fontId="6" fillId="0" borderId="0" xfId="24" applyFont="1" applyBorder="1" applyAlignment="1">
      <alignment horizontal="left" vertical="center"/>
    </xf>
    <xf numFmtId="0" fontId="7" fillId="0" borderId="57" xfId="24" applyFont="1" applyBorder="1" applyAlignment="1">
      <alignment horizontal="left" vertical="top" wrapText="1"/>
    </xf>
    <xf numFmtId="0" fontId="7" fillId="0" borderId="62" xfId="24" applyFont="1" applyBorder="1" applyAlignment="1">
      <alignment horizontal="left" vertical="top" wrapText="1"/>
    </xf>
    <xf numFmtId="0" fontId="7" fillId="0" borderId="66" xfId="24" applyFont="1" applyBorder="1" applyAlignment="1">
      <alignment horizontal="left" vertical="top" wrapText="1"/>
    </xf>
    <xf numFmtId="0" fontId="2" fillId="0" borderId="0" xfId="24" applyAlignment="1">
      <alignment horizontal="left"/>
    </xf>
    <xf numFmtId="0" fontId="6" fillId="0" borderId="0" xfId="24" applyFont="1" applyBorder="1" applyAlignment="1">
      <alignment horizontal="left" vertical="center" wrapText="1"/>
    </xf>
    <xf numFmtId="0" fontId="2" fillId="0" borderId="0" xfId="26" applyAlignment="1"/>
    <xf numFmtId="0" fontId="24" fillId="0" borderId="0" xfId="28"/>
    <xf numFmtId="0" fontId="25" fillId="0" borderId="0" xfId="28" applyFont="1" applyBorder="1" applyAlignment="1">
      <alignment vertical="top"/>
    </xf>
    <xf numFmtId="0" fontId="8" fillId="0" borderId="72" xfId="28" applyFont="1" applyBorder="1" applyAlignment="1">
      <alignment horizontal="center" wrapText="1"/>
    </xf>
    <xf numFmtId="0" fontId="7" fillId="0" borderId="0" xfId="28" applyFont="1" applyBorder="1" applyAlignment="1">
      <alignment vertical="top"/>
    </xf>
    <xf numFmtId="171" fontId="25" fillId="0" borderId="0" xfId="28" applyNumberFormat="1" applyFont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0" xfId="0" applyAlignment="1">
      <alignment horizontal="center"/>
    </xf>
    <xf numFmtId="1" fontId="14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0" fillId="0" borderId="0" xfId="0" applyBorder="1"/>
    <xf numFmtId="3" fontId="0" fillId="0" borderId="0" xfId="0" applyNumberFormat="1" applyFont="1" applyFill="1"/>
    <xf numFmtId="165" fontId="0" fillId="0" borderId="0" xfId="0" applyNumberFormat="1" applyFont="1" applyFill="1" applyBorder="1"/>
    <xf numFmtId="168" fontId="0" fillId="0" borderId="0" xfId="17" applyNumberFormat="1" applyFont="1"/>
    <xf numFmtId="3" fontId="0" fillId="0" borderId="0" xfId="0" applyNumberFormat="1" applyFont="1"/>
    <xf numFmtId="10" fontId="0" fillId="0" borderId="0" xfId="17" applyNumberFormat="1" applyFont="1"/>
    <xf numFmtId="3" fontId="22" fillId="0" borderId="0" xfId="0" applyNumberFormat="1" applyFont="1" applyFill="1" applyAlignment="1">
      <alignment horizontal="center" vertical="center" textRotation="90" wrapText="1"/>
    </xf>
    <xf numFmtId="3" fontId="22" fillId="7" borderId="0" xfId="0" applyNumberFormat="1" applyFont="1" applyFill="1" applyAlignment="1">
      <alignment horizontal="center" vertical="center" textRotation="90" wrapText="1"/>
    </xf>
    <xf numFmtId="3" fontId="1" fillId="0" borderId="0" xfId="0" applyNumberFormat="1" applyFont="1" applyFill="1"/>
    <xf numFmtId="3" fontId="0" fillId="0" borderId="0" xfId="0" applyNumberFormat="1" applyFont="1" applyAlignment="1">
      <alignment horizontal="center"/>
    </xf>
    <xf numFmtId="3" fontId="13" fillId="0" borderId="0" xfId="30" applyNumberFormat="1" applyFont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15" fillId="8" borderId="74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25" fillId="0" borderId="0" xfId="28" applyFont="1" applyBorder="1" applyAlignment="1">
      <alignment horizontal="left" vertical="top" wrapText="1"/>
    </xf>
    <xf numFmtId="0" fontId="27" fillId="0" borderId="0" xfId="32"/>
    <xf numFmtId="165" fontId="0" fillId="0" borderId="0" xfId="0" applyNumberFormat="1" applyFont="1"/>
    <xf numFmtId="3" fontId="0" fillId="0" borderId="0" xfId="0" applyNumberFormat="1" applyAlignment="1"/>
    <xf numFmtId="165" fontId="0" fillId="0" borderId="0" xfId="0" applyNumberFormat="1" applyBorder="1"/>
    <xf numFmtId="164" fontId="25" fillId="0" borderId="0" xfId="28" applyNumberFormat="1" applyFont="1" applyBorder="1" applyAlignment="1">
      <alignment horizontal="right" vertical="center"/>
    </xf>
    <xf numFmtId="168" fontId="0" fillId="0" borderId="0" xfId="17" applyNumberFormat="1" applyFont="1" applyBorder="1"/>
    <xf numFmtId="164" fontId="0" fillId="0" borderId="0" xfId="0" applyNumberFormat="1" applyBorder="1"/>
    <xf numFmtId="0" fontId="6" fillId="0" borderId="0" xfId="28" applyFont="1" applyBorder="1" applyAlignment="1">
      <alignment vertical="center"/>
    </xf>
    <xf numFmtId="0" fontId="25" fillId="0" borderId="0" xfId="28" applyFont="1" applyBorder="1" applyAlignment="1"/>
    <xf numFmtId="0" fontId="8" fillId="0" borderId="0" xfId="28" applyFont="1" applyBorder="1" applyAlignment="1">
      <alignment horizontal="center" wrapText="1"/>
    </xf>
    <xf numFmtId="0" fontId="25" fillId="0" borderId="0" xfId="28" applyFont="1" applyBorder="1" applyAlignment="1">
      <alignment horizontal="left" vertical="top"/>
    </xf>
    <xf numFmtId="167" fontId="25" fillId="0" borderId="0" xfId="28" applyNumberFormat="1" applyFont="1" applyBorder="1" applyAlignment="1">
      <alignment horizontal="right" vertical="center"/>
    </xf>
    <xf numFmtId="165" fontId="25" fillId="0" borderId="0" xfId="28" applyNumberFormat="1" applyFont="1" applyBorder="1" applyAlignment="1">
      <alignment horizontal="right" vertical="center"/>
    </xf>
    <xf numFmtId="0" fontId="2" fillId="0" borderId="0" xfId="35"/>
    <xf numFmtId="10" fontId="2" fillId="0" borderId="0" xfId="35" applyNumberFormat="1"/>
    <xf numFmtId="0" fontId="7" fillId="0" borderId="0" xfId="35" applyFont="1" applyBorder="1" applyAlignment="1">
      <alignment horizontal="left" wrapText="1"/>
    </xf>
    <xf numFmtId="0" fontId="2" fillId="0" borderId="0" xfId="35" applyBorder="1"/>
    <xf numFmtId="0" fontId="28" fillId="0" borderId="0" xfId="0" applyFont="1"/>
    <xf numFmtId="3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7" fillId="0" borderId="18" xfId="25" applyFont="1" applyBorder="1" applyAlignment="1">
      <alignment horizontal="center" wrapText="1"/>
    </xf>
    <xf numFmtId="165" fontId="7" fillId="0" borderId="18" xfId="25" applyNumberFormat="1" applyFont="1" applyBorder="1" applyAlignment="1">
      <alignment horizontal="right" vertical="center"/>
    </xf>
    <xf numFmtId="0" fontId="27" fillId="0" borderId="0" xfId="36"/>
    <xf numFmtId="0" fontId="0" fillId="0" borderId="0" xfId="0" applyBorder="1" applyAlignment="1">
      <alignment horizontal="left"/>
    </xf>
    <xf numFmtId="0" fontId="6" fillId="0" borderId="0" xfId="5" applyFont="1" applyBorder="1" applyAlignment="1">
      <alignment vertical="center"/>
    </xf>
    <xf numFmtId="0" fontId="0" fillId="0" borderId="0" xfId="0" applyFill="1" applyAlignment="1">
      <alignment horizontal="center"/>
    </xf>
    <xf numFmtId="0" fontId="6" fillId="0" borderId="71" xfId="5" applyFont="1" applyBorder="1" applyAlignment="1">
      <alignment horizontal="center" vertical="center"/>
    </xf>
    <xf numFmtId="0" fontId="7" fillId="0" borderId="75" xfId="5" applyFont="1" applyBorder="1" applyAlignment="1">
      <alignment horizontal="center"/>
    </xf>
    <xf numFmtId="0" fontId="7" fillId="0" borderId="73" xfId="5" applyFont="1" applyBorder="1" applyAlignment="1">
      <alignment horizontal="center" vertical="top"/>
    </xf>
    <xf numFmtId="0" fontId="7" fillId="0" borderId="0" xfId="5" applyFont="1" applyBorder="1" applyAlignment="1">
      <alignment horizontal="center" vertical="top"/>
    </xf>
    <xf numFmtId="0" fontId="7" fillId="0" borderId="71" xfId="5" applyFont="1" applyBorder="1" applyAlignment="1">
      <alignment horizontal="center" vertical="top"/>
    </xf>
    <xf numFmtId="0" fontId="2" fillId="0" borderId="0" xfId="5" applyAlignment="1">
      <alignment horizontal="center"/>
    </xf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/>
    <xf numFmtId="0" fontId="28" fillId="4" borderId="74" xfId="0" applyFont="1" applyFill="1" applyBorder="1" applyAlignment="1">
      <alignment horizontal="left" vertical="center"/>
    </xf>
    <xf numFmtId="0" fontId="36" fillId="4" borderId="74" xfId="0" applyFont="1" applyFill="1" applyBorder="1" applyAlignment="1">
      <alignment horizontal="left" vertical="center"/>
    </xf>
    <xf numFmtId="0" fontId="28" fillId="6" borderId="74" xfId="0" applyFont="1" applyFill="1" applyBorder="1" applyAlignment="1">
      <alignment horizontal="left" vertical="center"/>
    </xf>
    <xf numFmtId="0" fontId="36" fillId="6" borderId="74" xfId="0" applyFont="1" applyFill="1" applyBorder="1" applyAlignment="1">
      <alignment horizontal="left" vertical="center"/>
    </xf>
    <xf numFmtId="0" fontId="33" fillId="4" borderId="74" xfId="0" applyFont="1" applyFill="1" applyBorder="1" applyAlignment="1">
      <alignment horizontal="left" vertical="center"/>
    </xf>
    <xf numFmtId="0" fontId="37" fillId="4" borderId="74" xfId="0" applyFont="1" applyFill="1" applyBorder="1" applyAlignment="1">
      <alignment horizontal="left" vertical="center"/>
    </xf>
    <xf numFmtId="0" fontId="15" fillId="8" borderId="74" xfId="0" applyFont="1" applyFill="1" applyBorder="1" applyAlignment="1">
      <alignment horizontal="left" vertical="center"/>
    </xf>
    <xf numFmtId="0" fontId="36" fillId="4" borderId="74" xfId="0" applyFont="1" applyFill="1" applyBorder="1"/>
    <xf numFmtId="0" fontId="36" fillId="6" borderId="74" xfId="0" applyFont="1" applyFill="1" applyBorder="1"/>
    <xf numFmtId="0" fontId="33" fillId="4" borderId="74" xfId="0" applyFont="1" applyFill="1" applyBorder="1" applyAlignment="1">
      <alignment vertical="center"/>
    </xf>
    <xf numFmtId="0" fontId="37" fillId="4" borderId="74" xfId="0" applyFont="1" applyFill="1" applyBorder="1" applyAlignment="1">
      <alignment vertical="center"/>
    </xf>
    <xf numFmtId="0" fontId="33" fillId="6" borderId="74" xfId="0" applyFont="1" applyFill="1" applyBorder="1" applyAlignment="1">
      <alignment horizontal="left" vertical="center"/>
    </xf>
    <xf numFmtId="0" fontId="37" fillId="6" borderId="74" xfId="0" applyFont="1" applyFill="1" applyBorder="1"/>
    <xf numFmtId="0" fontId="37" fillId="4" borderId="74" xfId="0" applyFont="1" applyFill="1" applyBorder="1"/>
    <xf numFmtId="0" fontId="0" fillId="8" borderId="74" xfId="0" applyFill="1" applyBorder="1" applyAlignment="1">
      <alignment horizontal="center" vertical="center"/>
    </xf>
    <xf numFmtId="0" fontId="36" fillId="4" borderId="74" xfId="0" applyFont="1" applyFill="1" applyBorder="1" applyAlignment="1">
      <alignment horizontal="center" vertical="center"/>
    </xf>
    <xf numFmtId="0" fontId="36" fillId="6" borderId="74" xfId="0" applyFont="1" applyFill="1" applyBorder="1" applyAlignment="1">
      <alignment horizontal="center" vertical="center"/>
    </xf>
    <xf numFmtId="0" fontId="36" fillId="8" borderId="74" xfId="0" applyFont="1" applyFill="1" applyBorder="1" applyAlignment="1">
      <alignment horizontal="center" vertical="center"/>
    </xf>
    <xf numFmtId="0" fontId="36" fillId="4" borderId="74" xfId="0" applyFont="1" applyFill="1" applyBorder="1" applyAlignment="1">
      <alignment horizontal="center"/>
    </xf>
    <xf numFmtId="0" fontId="36" fillId="6" borderId="74" xfId="0" applyFont="1" applyFill="1" applyBorder="1" applyAlignment="1">
      <alignment horizontal="center"/>
    </xf>
    <xf numFmtId="0" fontId="36" fillId="8" borderId="74" xfId="0" applyFont="1" applyFill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3" fontId="15" fillId="11" borderId="76" xfId="0" applyNumberFormat="1" applyFont="1" applyFill="1" applyBorder="1" applyAlignment="1">
      <alignment horizontal="center" vertical="center" wrapText="1"/>
    </xf>
    <xf numFmtId="3" fontId="15" fillId="11" borderId="76" xfId="0" applyNumberFormat="1" applyFont="1" applyFill="1" applyBorder="1" applyAlignment="1">
      <alignment horizontal="center" vertical="center" wrapText="1"/>
    </xf>
    <xf numFmtId="1" fontId="15" fillId="9" borderId="76" xfId="0" applyNumberFormat="1" applyFont="1" applyFill="1" applyBorder="1" applyAlignment="1">
      <alignment horizontal="center" vertical="center"/>
    </xf>
    <xf numFmtId="3" fontId="15" fillId="9" borderId="76" xfId="0" applyNumberFormat="1" applyFont="1" applyFill="1" applyBorder="1" applyAlignment="1">
      <alignment horizontal="center"/>
    </xf>
    <xf numFmtId="1" fontId="0" fillId="9" borderId="76" xfId="0" applyNumberFormat="1" applyFont="1" applyFill="1" applyBorder="1" applyAlignment="1">
      <alignment horizontal="center"/>
    </xf>
    <xf numFmtId="3" fontId="4" fillId="12" borderId="76" xfId="30" applyNumberFormat="1" applyFont="1" applyFill="1" applyBorder="1" applyAlignment="1">
      <alignment horizontal="center" vertical="center"/>
    </xf>
    <xf numFmtId="3" fontId="4" fillId="13" borderId="76" xfId="30" applyNumberFormat="1" applyFont="1" applyFill="1" applyBorder="1" applyAlignment="1">
      <alignment horizontal="center" vertical="center"/>
    </xf>
    <xf numFmtId="3" fontId="14" fillId="13" borderId="76" xfId="30" applyNumberFormat="1" applyFont="1" applyFill="1" applyBorder="1" applyAlignment="1">
      <alignment horizontal="center" vertical="center"/>
    </xf>
    <xf numFmtId="3" fontId="15" fillId="11" borderId="76" xfId="0" applyNumberFormat="1" applyFont="1" applyFill="1" applyBorder="1" applyAlignment="1">
      <alignment horizontal="center" vertical="center"/>
    </xf>
    <xf numFmtId="3" fontId="15" fillId="11" borderId="76" xfId="30" applyNumberFormat="1" applyFont="1" applyFill="1" applyBorder="1" applyAlignment="1">
      <alignment horizontal="center" vertical="center"/>
    </xf>
    <xf numFmtId="169" fontId="15" fillId="11" borderId="76" xfId="30" applyNumberFormat="1" applyFont="1" applyFill="1" applyBorder="1" applyAlignment="1">
      <alignment horizontal="center"/>
    </xf>
    <xf numFmtId="0" fontId="15" fillId="11" borderId="76" xfId="0" applyFont="1" applyFill="1" applyBorder="1" applyAlignment="1">
      <alignment vertical="center"/>
    </xf>
    <xf numFmtId="0" fontId="17" fillId="9" borderId="76" xfId="0" applyFont="1" applyFill="1" applyBorder="1" applyAlignment="1">
      <alignment vertical="center"/>
    </xf>
    <xf numFmtId="0" fontId="15" fillId="9" borderId="76" xfId="0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horizontal="center" vertical="center" wrapText="1"/>
    </xf>
    <xf numFmtId="0" fontId="22" fillId="12" borderId="76" xfId="0" applyFont="1" applyFill="1" applyBorder="1" applyAlignment="1">
      <alignment vertical="center" wrapText="1"/>
    </xf>
    <xf numFmtId="3" fontId="4" fillId="13" borderId="76" xfId="31" applyNumberFormat="1" applyFont="1" applyFill="1" applyBorder="1" applyAlignment="1">
      <alignment horizontal="center" vertical="center"/>
    </xf>
    <xf numFmtId="165" fontId="0" fillId="13" borderId="76" xfId="17" applyNumberFormat="1" applyFont="1" applyFill="1" applyBorder="1" applyAlignment="1">
      <alignment horizontal="center" vertical="center"/>
    </xf>
    <xf numFmtId="3" fontId="4" fillId="12" borderId="76" xfId="31" applyNumberFormat="1" applyFont="1" applyFill="1" applyBorder="1" applyAlignment="1">
      <alignment horizontal="center" vertical="center"/>
    </xf>
    <xf numFmtId="165" fontId="0" fillId="12" borderId="76" xfId="17" applyNumberFormat="1" applyFont="1" applyFill="1" applyBorder="1" applyAlignment="1">
      <alignment horizontal="center" vertical="center"/>
    </xf>
    <xf numFmtId="3" fontId="3" fillId="12" borderId="76" xfId="31" applyNumberFormat="1" applyFont="1" applyFill="1" applyBorder="1" applyAlignment="1">
      <alignment horizontal="center" vertical="center"/>
    </xf>
    <xf numFmtId="165" fontId="0" fillId="12" borderId="76" xfId="0" applyNumberFormat="1" applyFont="1" applyFill="1" applyBorder="1" applyAlignment="1">
      <alignment horizontal="center"/>
    </xf>
    <xf numFmtId="0" fontId="14" fillId="12" borderId="76" xfId="0" applyFont="1" applyFill="1" applyBorder="1" applyAlignment="1">
      <alignment vertical="center"/>
    </xf>
    <xf numFmtId="165" fontId="14" fillId="13" borderId="76" xfId="17" applyNumberFormat="1" applyFont="1" applyFill="1" applyBorder="1" applyAlignment="1">
      <alignment horizontal="center" vertical="center"/>
    </xf>
    <xf numFmtId="165" fontId="14" fillId="12" borderId="76" xfId="17" applyNumberFormat="1" applyFont="1" applyFill="1" applyBorder="1" applyAlignment="1">
      <alignment horizontal="center" vertical="center"/>
    </xf>
    <xf numFmtId="165" fontId="14" fillId="12" borderId="76" xfId="0" applyNumberFormat="1" applyFont="1" applyFill="1" applyBorder="1" applyAlignment="1">
      <alignment horizontal="center"/>
    </xf>
    <xf numFmtId="0" fontId="15" fillId="11" borderId="76" xfId="0" applyFont="1" applyFill="1" applyBorder="1" applyAlignment="1">
      <alignment vertical="center" wrapText="1"/>
    </xf>
    <xf numFmtId="0" fontId="15" fillId="11" borderId="76" xfId="0" applyFont="1" applyFill="1" applyBorder="1" applyAlignment="1">
      <alignment horizontal="center" vertical="center" wrapText="1"/>
    </xf>
    <xf numFmtId="0" fontId="18" fillId="12" borderId="76" xfId="0" applyFont="1" applyFill="1" applyBorder="1" applyAlignment="1">
      <alignment vertical="center" wrapText="1"/>
    </xf>
    <xf numFmtId="170" fontId="4" fillId="12" borderId="76" xfId="32" applyNumberFormat="1" applyFont="1" applyFill="1" applyBorder="1" applyAlignment="1">
      <alignment horizontal="center" vertical="center"/>
    </xf>
    <xf numFmtId="0" fontId="15" fillId="12" borderId="76" xfId="0" applyFont="1" applyFill="1" applyBorder="1" applyAlignment="1">
      <alignment vertical="center" wrapText="1"/>
    </xf>
    <xf numFmtId="3" fontId="15" fillId="12" borderId="76" xfId="0" applyNumberFormat="1" applyFont="1" applyFill="1" applyBorder="1" applyAlignment="1">
      <alignment horizontal="center" vertical="center" wrapText="1"/>
    </xf>
    <xf numFmtId="165" fontId="15" fillId="12" borderId="76" xfId="0" applyNumberFormat="1" applyFont="1" applyFill="1" applyBorder="1" applyAlignment="1">
      <alignment horizontal="center" vertical="center" wrapText="1"/>
    </xf>
    <xf numFmtId="0" fontId="18" fillId="13" borderId="76" xfId="0" applyFont="1" applyFill="1" applyBorder="1" applyAlignment="1">
      <alignment vertical="center" wrapText="1"/>
    </xf>
    <xf numFmtId="170" fontId="4" fillId="13" borderId="76" xfId="32" applyNumberFormat="1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vertical="center" wrapText="1"/>
    </xf>
    <xf numFmtId="3" fontId="15" fillId="9" borderId="76" xfId="0" applyNumberFormat="1" applyFont="1" applyFill="1" applyBorder="1" applyAlignment="1">
      <alignment horizontal="center" vertical="center" wrapText="1"/>
    </xf>
    <xf numFmtId="165" fontId="15" fillId="9" borderId="76" xfId="0" applyNumberFormat="1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vertical="center"/>
    </xf>
    <xf numFmtId="3" fontId="4" fillId="5" borderId="76" xfId="5" applyNumberFormat="1" applyFont="1" applyFill="1" applyBorder="1" applyAlignment="1">
      <alignment horizontal="center" vertical="center"/>
    </xf>
    <xf numFmtId="0" fontId="22" fillId="13" borderId="76" xfId="0" applyFont="1" applyFill="1" applyBorder="1" applyAlignment="1">
      <alignment horizontal="center" vertical="center" wrapText="1"/>
    </xf>
    <xf numFmtId="3" fontId="4" fillId="13" borderId="76" xfId="5" applyNumberFormat="1" applyFont="1" applyFill="1" applyBorder="1" applyAlignment="1">
      <alignment horizontal="center" vertical="center"/>
    </xf>
    <xf numFmtId="165" fontId="4" fillId="13" borderId="76" xfId="5" applyNumberFormat="1" applyFont="1" applyFill="1" applyBorder="1" applyAlignment="1">
      <alignment horizontal="center" vertical="center"/>
    </xf>
    <xf numFmtId="0" fontId="22" fillId="12" borderId="76" xfId="0" applyFont="1" applyFill="1" applyBorder="1" applyAlignment="1">
      <alignment horizontal="center" vertical="center"/>
    </xf>
    <xf numFmtId="0" fontId="22" fillId="12" borderId="76" xfId="0" applyFont="1" applyFill="1" applyBorder="1" applyAlignment="1">
      <alignment horizontal="center" vertical="center" wrapText="1"/>
    </xf>
    <xf numFmtId="3" fontId="4" fillId="12" borderId="76" xfId="5" applyNumberFormat="1" applyFont="1" applyFill="1" applyBorder="1" applyAlignment="1">
      <alignment horizontal="center" vertical="center"/>
    </xf>
    <xf numFmtId="165" fontId="4" fillId="12" borderId="76" xfId="5" applyNumberFormat="1" applyFont="1" applyFill="1" applyBorder="1" applyAlignment="1">
      <alignment horizontal="center" vertical="center"/>
    </xf>
    <xf numFmtId="0" fontId="18" fillId="12" borderId="76" xfId="0" applyFont="1" applyFill="1" applyBorder="1" applyAlignment="1">
      <alignment horizontal="center" vertical="center" wrapText="1"/>
    </xf>
    <xf numFmtId="3" fontId="0" fillId="12" borderId="76" xfId="0" applyNumberFormat="1" applyFont="1" applyFill="1" applyBorder="1" applyAlignment="1">
      <alignment horizontal="center"/>
    </xf>
    <xf numFmtId="3" fontId="18" fillId="12" borderId="76" xfId="0" applyNumberFormat="1" applyFont="1" applyFill="1" applyBorder="1" applyAlignment="1">
      <alignment horizontal="center" vertical="center" wrapText="1"/>
    </xf>
    <xf numFmtId="165" fontId="18" fillId="12" borderId="76" xfId="0" applyNumberFormat="1" applyFont="1" applyFill="1" applyBorder="1" applyAlignment="1">
      <alignment horizontal="center" vertical="center" wrapText="1"/>
    </xf>
    <xf numFmtId="0" fontId="22" fillId="13" borderId="76" xfId="0" applyFont="1" applyFill="1" applyBorder="1" applyAlignment="1">
      <alignment vertical="center" wrapText="1"/>
    </xf>
    <xf numFmtId="0" fontId="18" fillId="13" borderId="76" xfId="0" applyFont="1" applyFill="1" applyBorder="1" applyAlignment="1">
      <alignment vertical="center"/>
    </xf>
    <xf numFmtId="0" fontId="0" fillId="13" borderId="76" xfId="0" applyFill="1" applyBorder="1" applyAlignment="1">
      <alignment horizontal="center"/>
    </xf>
    <xf numFmtId="0" fontId="15" fillId="9" borderId="76" xfId="0" applyFont="1" applyFill="1" applyBorder="1" applyAlignment="1">
      <alignment horizontal="center" vertical="center"/>
    </xf>
    <xf numFmtId="0" fontId="14" fillId="13" borderId="76" xfId="0" applyFont="1" applyFill="1" applyBorder="1" applyAlignment="1">
      <alignment vertical="center" wrapText="1"/>
    </xf>
    <xf numFmtId="3" fontId="14" fillId="12" borderId="76" xfId="0" applyNumberFormat="1" applyFont="1" applyFill="1" applyBorder="1" applyAlignment="1">
      <alignment horizontal="center" vertical="center"/>
    </xf>
    <xf numFmtId="165" fontId="14" fillId="12" borderId="76" xfId="0" applyNumberFormat="1" applyFont="1" applyFill="1" applyBorder="1" applyAlignment="1">
      <alignment horizontal="center" vertical="center" wrapText="1"/>
    </xf>
    <xf numFmtId="3" fontId="14" fillId="13" borderId="76" xfId="0" applyNumberFormat="1" applyFont="1" applyFill="1" applyBorder="1" applyAlignment="1">
      <alignment horizontal="center" vertical="center" wrapText="1"/>
    </xf>
    <xf numFmtId="165" fontId="14" fillId="13" borderId="76" xfId="0" applyNumberFormat="1" applyFont="1" applyFill="1" applyBorder="1" applyAlignment="1">
      <alignment horizontal="center" vertical="center" wrapText="1"/>
    </xf>
    <xf numFmtId="3" fontId="14" fillId="13" borderId="76" xfId="0" applyNumberFormat="1" applyFont="1" applyFill="1" applyBorder="1" applyAlignment="1">
      <alignment horizontal="center" vertical="center"/>
    </xf>
    <xf numFmtId="0" fontId="15" fillId="11" borderId="76" xfId="0" applyFont="1" applyFill="1" applyBorder="1" applyAlignment="1">
      <alignment horizontal="center" vertical="center"/>
    </xf>
    <xf numFmtId="165" fontId="15" fillId="9" borderId="76" xfId="0" applyNumberFormat="1" applyFont="1" applyFill="1" applyBorder="1" applyAlignment="1">
      <alignment horizontal="center"/>
    </xf>
    <xf numFmtId="0" fontId="14" fillId="10" borderId="76" xfId="0" applyFont="1" applyFill="1" applyBorder="1" applyAlignment="1">
      <alignment vertical="center" wrapText="1"/>
    </xf>
    <xf numFmtId="165" fontId="14" fillId="10" borderId="76" xfId="0" applyNumberFormat="1" applyFont="1" applyFill="1" applyBorder="1" applyAlignment="1">
      <alignment horizontal="center"/>
    </xf>
    <xf numFmtId="0" fontId="14" fillId="3" borderId="76" xfId="0" applyFont="1" applyFill="1" applyBorder="1" applyAlignment="1">
      <alignment vertical="center" wrapText="1"/>
    </xf>
    <xf numFmtId="3" fontId="14" fillId="3" borderId="76" xfId="0" applyNumberFormat="1" applyFont="1" applyFill="1" applyBorder="1" applyAlignment="1">
      <alignment horizontal="center"/>
    </xf>
    <xf numFmtId="165" fontId="14" fillId="3" borderId="76" xfId="0" applyNumberFormat="1" applyFont="1" applyFill="1" applyBorder="1" applyAlignment="1">
      <alignment horizontal="center"/>
    </xf>
    <xf numFmtId="3" fontId="4" fillId="13" borderId="76" xfId="18" applyNumberFormat="1" applyFont="1" applyFill="1" applyBorder="1" applyAlignment="1">
      <alignment horizontal="center" vertical="top"/>
    </xf>
    <xf numFmtId="165" fontId="0" fillId="13" borderId="76" xfId="0" applyNumberFormat="1" applyFont="1" applyFill="1" applyBorder="1" applyAlignment="1">
      <alignment horizontal="center"/>
    </xf>
    <xf numFmtId="3" fontId="4" fillId="12" borderId="76" xfId="18" applyNumberFormat="1" applyFont="1" applyFill="1" applyBorder="1" applyAlignment="1">
      <alignment horizontal="center" vertical="top"/>
    </xf>
    <xf numFmtId="0" fontId="15" fillId="14" borderId="76" xfId="0" applyFont="1" applyFill="1" applyBorder="1" applyAlignment="1">
      <alignment vertical="center" wrapText="1"/>
    </xf>
    <xf numFmtId="3" fontId="15" fillId="14" borderId="76" xfId="18" applyNumberFormat="1" applyFont="1" applyFill="1" applyBorder="1" applyAlignment="1">
      <alignment horizontal="center" vertical="top"/>
    </xf>
    <xf numFmtId="165" fontId="15" fillId="14" borderId="76" xfId="0" applyNumberFormat="1" applyFont="1" applyFill="1" applyBorder="1" applyAlignment="1">
      <alignment horizontal="center"/>
    </xf>
    <xf numFmtId="3" fontId="14" fillId="10" borderId="76" xfId="18" applyNumberFormat="1" applyFont="1" applyFill="1" applyBorder="1" applyAlignment="1">
      <alignment horizontal="center" vertical="top"/>
    </xf>
    <xf numFmtId="0" fontId="15" fillId="8" borderId="76" xfId="0" applyFont="1" applyFill="1" applyBorder="1" applyAlignment="1">
      <alignment vertical="center" wrapText="1"/>
    </xf>
    <xf numFmtId="3" fontId="14" fillId="13" borderId="76" xfId="0" applyNumberFormat="1" applyFont="1" applyFill="1" applyBorder="1" applyAlignment="1">
      <alignment horizontal="center"/>
    </xf>
    <xf numFmtId="165" fontId="14" fillId="13" borderId="76" xfId="0" applyNumberFormat="1" applyFont="1" applyFill="1" applyBorder="1" applyAlignment="1">
      <alignment horizontal="center"/>
    </xf>
    <xf numFmtId="3" fontId="15" fillId="9" borderId="76" xfId="7" applyNumberFormat="1" applyFont="1" applyFill="1" applyBorder="1" applyAlignment="1">
      <alignment horizontal="center" vertical="top"/>
    </xf>
    <xf numFmtId="165" fontId="15" fillId="9" borderId="76" xfId="7" applyNumberFormat="1" applyFont="1" applyFill="1" applyBorder="1" applyAlignment="1">
      <alignment horizontal="center" vertical="top"/>
    </xf>
    <xf numFmtId="3" fontId="14" fillId="3" borderId="76" xfId="7" applyNumberFormat="1" applyFont="1" applyFill="1" applyBorder="1" applyAlignment="1">
      <alignment horizontal="center" vertical="top"/>
    </xf>
    <xf numFmtId="165" fontId="14" fillId="3" borderId="76" xfId="7" applyNumberFormat="1" applyFont="1" applyFill="1" applyBorder="1" applyAlignment="1">
      <alignment horizontal="center" vertical="top"/>
    </xf>
    <xf numFmtId="3" fontId="14" fillId="10" borderId="76" xfId="7" applyNumberFormat="1" applyFont="1" applyFill="1" applyBorder="1" applyAlignment="1">
      <alignment horizontal="center" vertical="top"/>
    </xf>
    <xf numFmtId="165" fontId="14" fillId="10" borderId="76" xfId="7" applyNumberFormat="1" applyFont="1" applyFill="1" applyBorder="1" applyAlignment="1">
      <alignment horizontal="center" vertical="top"/>
    </xf>
    <xf numFmtId="3" fontId="15" fillId="8" borderId="76" xfId="7" applyNumberFormat="1" applyFont="1" applyFill="1" applyBorder="1" applyAlignment="1">
      <alignment horizontal="center" vertical="top"/>
    </xf>
    <xf numFmtId="165" fontId="15" fillId="8" borderId="76" xfId="7" applyNumberFormat="1" applyFont="1" applyFill="1" applyBorder="1" applyAlignment="1">
      <alignment horizontal="center" vertical="top"/>
    </xf>
    <xf numFmtId="3" fontId="4" fillId="13" borderId="76" xfId="7" applyNumberFormat="1" applyFont="1" applyFill="1" applyBorder="1" applyAlignment="1">
      <alignment horizontal="center" vertical="top"/>
    </xf>
    <xf numFmtId="165" fontId="4" fillId="13" borderId="76" xfId="7" applyNumberFormat="1" applyFont="1" applyFill="1" applyBorder="1" applyAlignment="1">
      <alignment horizontal="center" vertical="top"/>
    </xf>
    <xf numFmtId="3" fontId="4" fillId="12" borderId="76" xfId="7" applyNumberFormat="1" applyFont="1" applyFill="1" applyBorder="1" applyAlignment="1">
      <alignment horizontal="center" vertical="top"/>
    </xf>
    <xf numFmtId="165" fontId="4" fillId="12" borderId="76" xfId="7" applyNumberFormat="1" applyFont="1" applyFill="1" applyBorder="1" applyAlignment="1">
      <alignment horizontal="center" vertical="top"/>
    </xf>
    <xf numFmtId="0" fontId="17" fillId="11" borderId="76" xfId="0" applyFont="1" applyFill="1" applyBorder="1"/>
    <xf numFmtId="0" fontId="15" fillId="11" borderId="76" xfId="0" applyFont="1" applyFill="1" applyBorder="1" applyAlignment="1"/>
    <xf numFmtId="0" fontId="15" fillId="9" borderId="76" xfId="0" applyFont="1" applyFill="1" applyBorder="1" applyAlignment="1">
      <alignment horizontal="left" vertical="center" wrapText="1"/>
    </xf>
    <xf numFmtId="3" fontId="4" fillId="13" borderId="76" xfId="27" applyNumberFormat="1" applyFont="1" applyFill="1" applyBorder="1" applyAlignment="1">
      <alignment horizontal="center" vertical="center"/>
    </xf>
    <xf numFmtId="165" fontId="22" fillId="13" borderId="76" xfId="17" applyNumberFormat="1" applyFont="1" applyFill="1" applyBorder="1" applyAlignment="1">
      <alignment horizontal="center" vertical="center"/>
    </xf>
    <xf numFmtId="3" fontId="4" fillId="12" borderId="76" xfId="27" applyNumberFormat="1" applyFont="1" applyFill="1" applyBorder="1" applyAlignment="1">
      <alignment horizontal="center" vertical="center"/>
    </xf>
    <xf numFmtId="165" fontId="22" fillId="12" borderId="76" xfId="17" applyNumberFormat="1" applyFont="1" applyFill="1" applyBorder="1" applyAlignment="1">
      <alignment horizontal="center" vertical="center"/>
    </xf>
    <xf numFmtId="0" fontId="22" fillId="13" borderId="76" xfId="0" applyFont="1" applyFill="1" applyBorder="1" applyAlignment="1">
      <alignment horizontal="left" vertical="center" wrapText="1"/>
    </xf>
    <xf numFmtId="3" fontId="3" fillId="13" borderId="76" xfId="27" applyNumberFormat="1" applyFont="1" applyFill="1" applyBorder="1" applyAlignment="1">
      <alignment horizontal="center" vertical="center"/>
    </xf>
    <xf numFmtId="0" fontId="22" fillId="12" borderId="76" xfId="0" applyFont="1" applyFill="1" applyBorder="1" applyAlignment="1">
      <alignment horizontal="left" vertical="center" wrapText="1"/>
    </xf>
    <xf numFmtId="3" fontId="3" fillId="12" borderId="76" xfId="27" applyNumberFormat="1" applyFont="1" applyFill="1" applyBorder="1" applyAlignment="1">
      <alignment horizontal="center" vertical="center"/>
    </xf>
    <xf numFmtId="3" fontId="15" fillId="12" borderId="76" xfId="17" applyNumberFormat="1" applyFont="1" applyFill="1" applyBorder="1" applyAlignment="1">
      <alignment horizontal="center" vertical="center"/>
    </xf>
    <xf numFmtId="0" fontId="1" fillId="12" borderId="76" xfId="0" applyFont="1" applyFill="1" applyBorder="1" applyAlignment="1">
      <alignment horizontal="left" vertical="center" wrapText="1"/>
    </xf>
    <xf numFmtId="165" fontId="1" fillId="12" borderId="76" xfId="17" applyNumberFormat="1" applyFont="1" applyFill="1" applyBorder="1" applyAlignment="1">
      <alignment horizontal="center" vertical="center"/>
    </xf>
    <xf numFmtId="165" fontId="15" fillId="9" borderId="76" xfId="17" applyNumberFormat="1" applyFont="1" applyFill="1" applyBorder="1" applyAlignment="1">
      <alignment horizontal="center" vertical="center" wrapText="1"/>
    </xf>
    <xf numFmtId="0" fontId="17" fillId="9" borderId="76" xfId="0" applyFont="1" applyFill="1" applyBorder="1" applyAlignment="1">
      <alignment horizontal="center" vertical="center"/>
    </xf>
    <xf numFmtId="3" fontId="4" fillId="5" borderId="76" xfId="4" applyNumberFormat="1" applyFont="1" applyFill="1" applyBorder="1" applyAlignment="1">
      <alignment horizontal="center" vertical="center"/>
    </xf>
    <xf numFmtId="169" fontId="0" fillId="5" borderId="76" xfId="0" applyNumberFormat="1" applyFont="1" applyFill="1" applyBorder="1" applyAlignment="1">
      <alignment horizontal="center" vertical="center"/>
    </xf>
    <xf numFmtId="3" fontId="4" fillId="5" borderId="76" xfId="33" applyNumberFormat="1" applyFont="1" applyFill="1" applyBorder="1" applyAlignment="1">
      <alignment horizontal="center" vertical="center"/>
    </xf>
    <xf numFmtId="3" fontId="3" fillId="5" borderId="76" xfId="5" applyNumberFormat="1" applyFont="1" applyFill="1" applyBorder="1" applyAlignment="1">
      <alignment horizontal="center" vertical="center" wrapText="1"/>
    </xf>
    <xf numFmtId="169" fontId="1" fillId="5" borderId="76" xfId="0" applyNumberFormat="1" applyFont="1" applyFill="1" applyBorder="1" applyAlignment="1">
      <alignment horizontal="center" vertical="center"/>
    </xf>
    <xf numFmtId="3" fontId="3" fillId="5" borderId="76" xfId="5" applyNumberFormat="1" applyFont="1" applyFill="1" applyBorder="1" applyAlignment="1">
      <alignment horizontal="center" vertical="center"/>
    </xf>
    <xf numFmtId="3" fontId="4" fillId="5" borderId="76" xfId="9" applyNumberFormat="1" applyFont="1" applyFill="1" applyBorder="1" applyAlignment="1">
      <alignment horizontal="center" vertical="center"/>
    </xf>
    <xf numFmtId="3" fontId="0" fillId="5" borderId="76" xfId="0" applyNumberFormat="1" applyFont="1" applyFill="1" applyBorder="1" applyAlignment="1">
      <alignment horizontal="center" vertical="center"/>
    </xf>
    <xf numFmtId="0" fontId="17" fillId="9" borderId="76" xfId="0" applyFont="1" applyFill="1" applyBorder="1"/>
    <xf numFmtId="168" fontId="15" fillId="9" borderId="76" xfId="17" applyNumberFormat="1" applyFont="1" applyFill="1" applyBorder="1" applyAlignment="1">
      <alignment horizontal="center" vertical="center"/>
    </xf>
    <xf numFmtId="164" fontId="4" fillId="13" borderId="76" xfId="26" applyNumberFormat="1" applyFont="1" applyFill="1" applyBorder="1" applyAlignment="1">
      <alignment horizontal="center" vertical="center"/>
    </xf>
    <xf numFmtId="165" fontId="4" fillId="13" borderId="76" xfId="26" applyNumberFormat="1" applyFont="1" applyFill="1" applyBorder="1" applyAlignment="1">
      <alignment horizontal="center" vertical="center"/>
    </xf>
    <xf numFmtId="3" fontId="4" fillId="13" borderId="76" xfId="26" applyNumberFormat="1" applyFont="1" applyFill="1" applyBorder="1" applyAlignment="1">
      <alignment horizontal="center" vertical="center"/>
    </xf>
    <xf numFmtId="164" fontId="4" fillId="12" borderId="76" xfId="26" applyNumberFormat="1" applyFont="1" applyFill="1" applyBorder="1" applyAlignment="1">
      <alignment horizontal="center" vertical="center"/>
    </xf>
    <xf numFmtId="165" fontId="4" fillId="12" borderId="76" xfId="26" applyNumberFormat="1" applyFont="1" applyFill="1" applyBorder="1" applyAlignment="1">
      <alignment horizontal="center" vertical="center"/>
    </xf>
    <xf numFmtId="3" fontId="4" fillId="12" borderId="76" xfId="26" applyNumberFormat="1" applyFont="1" applyFill="1" applyBorder="1" applyAlignment="1">
      <alignment horizontal="center" vertical="center"/>
    </xf>
    <xf numFmtId="0" fontId="14" fillId="12" borderId="76" xfId="0" applyFont="1" applyFill="1" applyBorder="1" applyAlignment="1">
      <alignment vertical="center" wrapText="1"/>
    </xf>
    <xf numFmtId="3" fontId="14" fillId="12" borderId="76" xfId="26" applyNumberFormat="1" applyFont="1" applyFill="1" applyBorder="1" applyAlignment="1">
      <alignment horizontal="center" vertical="center"/>
    </xf>
    <xf numFmtId="165" fontId="14" fillId="12" borderId="76" xfId="26" applyNumberFormat="1" applyFont="1" applyFill="1" applyBorder="1" applyAlignment="1">
      <alignment horizontal="center" vertical="center"/>
    </xf>
    <xf numFmtId="3" fontId="14" fillId="12" borderId="76" xfId="27" applyNumberFormat="1" applyFont="1" applyFill="1" applyBorder="1" applyAlignment="1">
      <alignment horizontal="center" vertical="center"/>
    </xf>
    <xf numFmtId="0" fontId="0" fillId="9" borderId="76" xfId="0" applyFont="1" applyFill="1" applyBorder="1"/>
    <xf numFmtId="3" fontId="4" fillId="12" borderId="76" xfId="19" applyNumberFormat="1" applyFont="1" applyFill="1" applyBorder="1" applyAlignment="1">
      <alignment horizontal="center" vertical="center"/>
    </xf>
    <xf numFmtId="3" fontId="3" fillId="12" borderId="76" xfId="19" applyNumberFormat="1" applyFont="1" applyFill="1" applyBorder="1" applyAlignment="1">
      <alignment horizontal="center" vertical="center"/>
    </xf>
    <xf numFmtId="165" fontId="22" fillId="12" borderId="76" xfId="17" applyNumberFormat="1" applyFont="1" applyFill="1" applyBorder="1" applyAlignment="1">
      <alignment horizontal="center" vertical="center" wrapText="1"/>
    </xf>
    <xf numFmtId="3" fontId="18" fillId="13" borderId="76" xfId="0" applyNumberFormat="1" applyFont="1" applyFill="1" applyBorder="1" applyAlignment="1">
      <alignment horizontal="center" vertical="center"/>
    </xf>
    <xf numFmtId="3" fontId="18" fillId="13" borderId="76" xfId="17" applyNumberFormat="1" applyFont="1" applyFill="1" applyBorder="1" applyAlignment="1">
      <alignment horizontal="center" vertical="center"/>
    </xf>
    <xf numFmtId="3" fontId="1" fillId="13" borderId="76" xfId="0" applyNumberFormat="1" applyFont="1" applyFill="1" applyBorder="1" applyAlignment="1">
      <alignment horizontal="center"/>
    </xf>
    <xf numFmtId="3" fontId="3" fillId="13" borderId="76" xfId="19" applyNumberFormat="1" applyFont="1" applyFill="1" applyBorder="1" applyAlignment="1">
      <alignment horizontal="center" vertical="center"/>
    </xf>
    <xf numFmtId="0" fontId="22" fillId="9" borderId="76" xfId="0" applyFont="1" applyFill="1" applyBorder="1" applyAlignment="1">
      <alignment vertical="center" wrapText="1"/>
    </xf>
    <xf numFmtId="3" fontId="14" fillId="12" borderId="76" xfId="19" applyNumberFormat="1" applyFont="1" applyFill="1" applyBorder="1" applyAlignment="1">
      <alignment horizontal="center" vertical="center"/>
    </xf>
    <xf numFmtId="165" fontId="14" fillId="12" borderId="76" xfId="17" applyNumberFormat="1" applyFont="1" applyFill="1" applyBorder="1" applyAlignment="1">
      <alignment horizontal="center" vertical="center" wrapText="1"/>
    </xf>
    <xf numFmtId="3" fontId="14" fillId="13" borderId="76" xfId="19" applyNumberFormat="1" applyFont="1" applyFill="1" applyBorder="1" applyAlignment="1">
      <alignment horizontal="center" vertical="center"/>
    </xf>
    <xf numFmtId="3" fontId="4" fillId="13" borderId="76" xfId="19" applyNumberFormat="1" applyFont="1" applyFill="1" applyBorder="1" applyAlignment="1">
      <alignment horizontal="center" vertical="center" wrapText="1"/>
    </xf>
    <xf numFmtId="3" fontId="3" fillId="13" borderId="76" xfId="19" applyNumberFormat="1" applyFont="1" applyFill="1" applyBorder="1" applyAlignment="1">
      <alignment horizontal="center" vertical="center" wrapText="1"/>
    </xf>
    <xf numFmtId="165" fontId="22" fillId="13" borderId="76" xfId="0" applyNumberFormat="1" applyFont="1" applyFill="1" applyBorder="1" applyAlignment="1">
      <alignment horizontal="center" vertical="center" wrapText="1"/>
    </xf>
    <xf numFmtId="0" fontId="17" fillId="11" borderId="76" xfId="0" applyFont="1" applyFill="1" applyBorder="1" applyAlignment="1">
      <alignment horizontal="center" vertical="center"/>
    </xf>
    <xf numFmtId="0" fontId="0" fillId="13" borderId="76" xfId="0" applyFont="1" applyFill="1" applyBorder="1" applyAlignment="1">
      <alignment horizontal="left"/>
    </xf>
    <xf numFmtId="3" fontId="4" fillId="13" borderId="76" xfId="20" applyNumberFormat="1" applyFont="1" applyFill="1" applyBorder="1" applyAlignment="1">
      <alignment horizontal="center" vertical="center"/>
    </xf>
    <xf numFmtId="3" fontId="3" fillId="13" borderId="76" xfId="20" applyNumberFormat="1" applyFont="1" applyFill="1" applyBorder="1" applyAlignment="1">
      <alignment horizontal="center" vertical="center"/>
    </xf>
    <xf numFmtId="0" fontId="18" fillId="13" borderId="76" xfId="0" applyFont="1" applyFill="1" applyBorder="1" applyAlignment="1">
      <alignment horizontal="left" vertical="center" wrapText="1"/>
    </xf>
    <xf numFmtId="165" fontId="4" fillId="13" borderId="76" xfId="20" applyNumberFormat="1" applyFont="1" applyFill="1" applyBorder="1" applyAlignment="1">
      <alignment horizontal="center" vertical="center"/>
    </xf>
    <xf numFmtId="165" fontId="3" fillId="13" borderId="76" xfId="20" applyNumberFormat="1" applyFont="1" applyFill="1" applyBorder="1" applyAlignment="1">
      <alignment horizontal="center" vertical="center"/>
    </xf>
    <xf numFmtId="169" fontId="4" fillId="13" borderId="76" xfId="20" applyNumberFormat="1" applyFont="1" applyFill="1" applyBorder="1" applyAlignment="1">
      <alignment horizontal="center" vertical="center"/>
    </xf>
    <xf numFmtId="169" fontId="3" fillId="13" borderId="76" xfId="20" applyNumberFormat="1" applyFont="1" applyFill="1" applyBorder="1" applyAlignment="1">
      <alignment horizontal="center" vertical="center"/>
    </xf>
    <xf numFmtId="0" fontId="18" fillId="12" borderId="76" xfId="0" applyFont="1" applyFill="1" applyBorder="1" applyAlignment="1">
      <alignment horizontal="left" vertical="center" wrapText="1"/>
    </xf>
    <xf numFmtId="0" fontId="0" fillId="12" borderId="76" xfId="0" applyFont="1" applyFill="1" applyBorder="1" applyAlignment="1">
      <alignment horizontal="left"/>
    </xf>
    <xf numFmtId="3" fontId="4" fillId="12" borderId="76" xfId="20" applyNumberFormat="1" applyFont="1" applyFill="1" applyBorder="1" applyAlignment="1">
      <alignment horizontal="center" vertical="center"/>
    </xf>
    <xf numFmtId="3" fontId="3" fillId="12" borderId="76" xfId="20" applyNumberFormat="1" applyFont="1" applyFill="1" applyBorder="1" applyAlignment="1">
      <alignment horizontal="center" vertical="center"/>
    </xf>
    <xf numFmtId="169" fontId="4" fillId="12" borderId="76" xfId="20" applyNumberFormat="1" applyFont="1" applyFill="1" applyBorder="1" applyAlignment="1">
      <alignment horizontal="center" vertical="center"/>
    </xf>
    <xf numFmtId="169" fontId="3" fillId="12" borderId="76" xfId="20" applyNumberFormat="1" applyFont="1" applyFill="1" applyBorder="1" applyAlignment="1">
      <alignment horizontal="center" vertical="center"/>
    </xf>
    <xf numFmtId="0" fontId="15" fillId="11" borderId="76" xfId="0" applyFont="1" applyFill="1" applyBorder="1" applyAlignment="1">
      <alignment horizontal="left" vertical="center" wrapText="1"/>
    </xf>
    <xf numFmtId="3" fontId="15" fillId="11" borderId="76" xfId="20" applyNumberFormat="1" applyFont="1" applyFill="1" applyBorder="1" applyAlignment="1">
      <alignment horizontal="center" vertical="center"/>
    </xf>
    <xf numFmtId="3" fontId="4" fillId="12" borderId="76" xfId="21" applyNumberFormat="1" applyFont="1" applyFill="1" applyBorder="1" applyAlignment="1">
      <alignment horizontal="center" vertical="center"/>
    </xf>
    <xf numFmtId="169" fontId="4" fillId="12" borderId="76" xfId="21" applyNumberFormat="1" applyFont="1" applyFill="1" applyBorder="1" applyAlignment="1">
      <alignment horizontal="center" vertical="center"/>
    </xf>
    <xf numFmtId="3" fontId="4" fillId="13" borderId="76" xfId="21" applyNumberFormat="1" applyFont="1" applyFill="1" applyBorder="1" applyAlignment="1">
      <alignment horizontal="center" vertical="center"/>
    </xf>
    <xf numFmtId="169" fontId="4" fillId="13" borderId="76" xfId="21" applyNumberFormat="1" applyFont="1" applyFill="1" applyBorder="1" applyAlignment="1">
      <alignment horizontal="center" vertical="center"/>
    </xf>
    <xf numFmtId="3" fontId="15" fillId="11" borderId="76" xfId="21" applyNumberFormat="1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horizontal="center" wrapText="1"/>
    </xf>
    <xf numFmtId="3" fontId="13" fillId="13" borderId="76" xfId="22" applyNumberFormat="1" applyFont="1" applyFill="1" applyBorder="1" applyAlignment="1">
      <alignment horizontal="center" vertical="center"/>
    </xf>
    <xf numFmtId="165" fontId="22" fillId="13" borderId="76" xfId="17" applyNumberFormat="1" applyFont="1" applyFill="1" applyBorder="1" applyAlignment="1">
      <alignment horizontal="center" vertical="center" wrapText="1"/>
    </xf>
    <xf numFmtId="3" fontId="13" fillId="12" borderId="76" xfId="22" applyNumberFormat="1" applyFont="1" applyFill="1" applyBorder="1" applyAlignment="1">
      <alignment horizontal="center" vertical="center"/>
    </xf>
    <xf numFmtId="0" fontId="4" fillId="12" borderId="76" xfId="22" applyFont="1" applyFill="1" applyBorder="1" applyAlignment="1">
      <alignment horizontal="left" vertical="top"/>
    </xf>
    <xf numFmtId="0" fontId="0" fillId="12" borderId="0" xfId="0" applyFill="1"/>
    <xf numFmtId="165" fontId="15" fillId="11" borderId="76" xfId="17" applyNumberFormat="1" applyFont="1" applyFill="1" applyBorder="1" applyAlignment="1">
      <alignment horizontal="center" vertical="center" wrapText="1"/>
    </xf>
    <xf numFmtId="0" fontId="15" fillId="9" borderId="76" xfId="2" applyFont="1" applyFill="1" applyBorder="1" applyAlignment="1">
      <alignment horizontal="center" vertical="center"/>
    </xf>
    <xf numFmtId="0" fontId="4" fillId="12" borderId="76" xfId="2" applyFont="1" applyFill="1" applyBorder="1" applyAlignment="1">
      <alignment horizontal="left" vertical="top"/>
    </xf>
    <xf numFmtId="3" fontId="4" fillId="12" borderId="76" xfId="2" applyNumberFormat="1" applyFont="1" applyFill="1" applyBorder="1" applyAlignment="1">
      <alignment horizontal="center" vertical="top"/>
    </xf>
    <xf numFmtId="3" fontId="4" fillId="13" borderId="76" xfId="2" applyNumberFormat="1" applyFont="1" applyFill="1" applyBorder="1" applyAlignment="1">
      <alignment horizontal="center" vertical="top"/>
    </xf>
    <xf numFmtId="0" fontId="0" fillId="13" borderId="76" xfId="0" applyFont="1" applyFill="1" applyBorder="1" applyAlignment="1">
      <alignment horizontal="left" indent="2"/>
    </xf>
    <xf numFmtId="164" fontId="4" fillId="13" borderId="76" xfId="4" applyNumberFormat="1" applyFont="1" applyFill="1" applyBorder="1" applyAlignment="1">
      <alignment horizontal="center" vertical="center"/>
    </xf>
    <xf numFmtId="0" fontId="4" fillId="13" borderId="76" xfId="12" applyFont="1" applyFill="1" applyBorder="1" applyAlignment="1">
      <alignment horizontal="left" vertical="top" indent="2"/>
    </xf>
    <xf numFmtId="0" fontId="3" fillId="13" borderId="76" xfId="12" applyFont="1" applyFill="1" applyBorder="1" applyAlignment="1">
      <alignment horizontal="left" vertical="top" indent="2"/>
    </xf>
    <xf numFmtId="164" fontId="4" fillId="13" borderId="76" xfId="4" applyNumberFormat="1" applyFont="1" applyFill="1" applyBorder="1" applyAlignment="1">
      <alignment horizontal="center"/>
    </xf>
    <xf numFmtId="0" fontId="0" fillId="12" borderId="76" xfId="0" applyFont="1" applyFill="1" applyBorder="1" applyAlignment="1">
      <alignment horizontal="left" indent="2"/>
    </xf>
    <xf numFmtId="164" fontId="4" fillId="12" borderId="76" xfId="4" applyNumberFormat="1" applyFont="1" applyFill="1" applyBorder="1" applyAlignment="1">
      <alignment horizontal="center" vertical="center"/>
    </xf>
    <xf numFmtId="0" fontId="4" fillId="12" borderId="76" xfId="12" applyFont="1" applyFill="1" applyBorder="1" applyAlignment="1">
      <alignment horizontal="left" vertical="top" indent="2"/>
    </xf>
    <xf numFmtId="0" fontId="3" fillId="12" borderId="76" xfId="12" applyFont="1" applyFill="1" applyBorder="1" applyAlignment="1">
      <alignment horizontal="left" vertical="top" indent="2"/>
    </xf>
    <xf numFmtId="164" fontId="4" fillId="12" borderId="76" xfId="4" applyNumberFormat="1" applyFont="1" applyFill="1" applyBorder="1" applyAlignment="1">
      <alignment horizontal="center"/>
    </xf>
    <xf numFmtId="164" fontId="3" fillId="13" borderId="76" xfId="4" applyNumberFormat="1" applyFont="1" applyFill="1" applyBorder="1" applyAlignment="1">
      <alignment horizontal="center" vertical="center"/>
    </xf>
    <xf numFmtId="164" fontId="3" fillId="12" borderId="76" xfId="4" applyNumberFormat="1" applyFont="1" applyFill="1" applyBorder="1" applyAlignment="1">
      <alignment horizontal="center" vertical="center"/>
    </xf>
    <xf numFmtId="164" fontId="3" fillId="12" borderId="76" xfId="4" applyNumberFormat="1" applyFont="1" applyFill="1" applyBorder="1" applyAlignment="1">
      <alignment horizontal="center"/>
    </xf>
    <xf numFmtId="164" fontId="3" fillId="13" borderId="76" xfId="4" applyNumberFormat="1" applyFont="1" applyFill="1" applyBorder="1" applyAlignment="1">
      <alignment horizontal="center"/>
    </xf>
    <xf numFmtId="164" fontId="14" fillId="13" borderId="76" xfId="4" applyNumberFormat="1" applyFont="1" applyFill="1" applyBorder="1" applyAlignment="1">
      <alignment horizontal="center"/>
    </xf>
    <xf numFmtId="165" fontId="1" fillId="13" borderId="76" xfId="0" applyNumberFormat="1" applyFont="1" applyFill="1" applyBorder="1" applyAlignment="1">
      <alignment horizontal="center"/>
    </xf>
    <xf numFmtId="164" fontId="14" fillId="12" borderId="76" xfId="4" applyNumberFormat="1" applyFont="1" applyFill="1" applyBorder="1" applyAlignment="1">
      <alignment horizontal="center"/>
    </xf>
    <xf numFmtId="165" fontId="1" fillId="12" borderId="76" xfId="0" applyNumberFormat="1" applyFont="1" applyFill="1" applyBorder="1" applyAlignment="1">
      <alignment horizontal="center"/>
    </xf>
    <xf numFmtId="0" fontId="17" fillId="16" borderId="76" xfId="0" applyFont="1" applyFill="1" applyBorder="1" applyAlignment="1"/>
    <xf numFmtId="3" fontId="15" fillId="11" borderId="76" xfId="22" applyNumberFormat="1" applyFont="1" applyFill="1" applyBorder="1" applyAlignment="1">
      <alignment horizontal="center" vertical="center"/>
    </xf>
    <xf numFmtId="0" fontId="15" fillId="16" borderId="76" xfId="0" applyFont="1" applyFill="1" applyBorder="1"/>
    <xf numFmtId="165" fontId="13" fillId="11" borderId="76" xfId="0" applyNumberFormat="1" applyFont="1" applyFill="1" applyBorder="1" applyAlignment="1">
      <alignment horizontal="center"/>
    </xf>
    <xf numFmtId="0" fontId="4" fillId="12" borderId="76" xfId="1" applyFont="1" applyFill="1" applyBorder="1" applyAlignment="1">
      <alignment horizontal="left" vertical="top"/>
    </xf>
    <xf numFmtId="164" fontId="4" fillId="12" borderId="76" xfId="1" applyNumberFormat="1" applyFont="1" applyFill="1" applyBorder="1" applyAlignment="1">
      <alignment horizontal="center" vertical="center"/>
    </xf>
    <xf numFmtId="165" fontId="4" fillId="12" borderId="76" xfId="1" applyNumberFormat="1" applyFont="1" applyFill="1" applyBorder="1" applyAlignment="1">
      <alignment horizontal="center" vertical="center"/>
    </xf>
    <xf numFmtId="165" fontId="21" fillId="12" borderId="76" xfId="0" applyNumberFormat="1" applyFont="1" applyFill="1" applyBorder="1" applyAlignment="1">
      <alignment horizontal="center"/>
    </xf>
    <xf numFmtId="0" fontId="4" fillId="13" borderId="76" xfId="1" applyFont="1" applyFill="1" applyBorder="1" applyAlignment="1">
      <alignment horizontal="left" vertical="top"/>
    </xf>
    <xf numFmtId="164" fontId="4" fillId="13" borderId="76" xfId="1" applyNumberFormat="1" applyFont="1" applyFill="1" applyBorder="1" applyAlignment="1">
      <alignment horizontal="center" vertical="center"/>
    </xf>
    <xf numFmtId="165" fontId="4" fillId="13" borderId="76" xfId="1" applyNumberFormat="1" applyFont="1" applyFill="1" applyBorder="1" applyAlignment="1">
      <alignment horizontal="center" vertical="center"/>
    </xf>
    <xf numFmtId="165" fontId="21" fillId="13" borderId="76" xfId="0" applyNumberFormat="1" applyFont="1" applyFill="1" applyBorder="1" applyAlignment="1">
      <alignment horizontal="center"/>
    </xf>
    <xf numFmtId="0" fontId="15" fillId="11" borderId="76" xfId="0" applyFont="1" applyFill="1" applyBorder="1" applyAlignment="1">
      <alignment horizontal="left"/>
    </xf>
    <xf numFmtId="0" fontId="0" fillId="12" borderId="76" xfId="0" applyFont="1" applyFill="1" applyBorder="1" applyAlignment="1">
      <alignment horizontal="left" vertical="center" indent="2"/>
    </xf>
    <xf numFmtId="164" fontId="4" fillId="12" borderId="76" xfId="33" applyNumberFormat="1" applyFont="1" applyFill="1" applyBorder="1" applyAlignment="1">
      <alignment horizontal="center" vertical="center"/>
    </xf>
    <xf numFmtId="165" fontId="0" fillId="12" borderId="76" xfId="0" applyNumberFormat="1" applyFont="1" applyFill="1" applyBorder="1" applyAlignment="1">
      <alignment horizontal="center" vertical="center"/>
    </xf>
    <xf numFmtId="0" fontId="1" fillId="12" borderId="76" xfId="0" applyFont="1" applyFill="1" applyBorder="1" applyAlignment="1">
      <alignment horizontal="left" indent="2"/>
    </xf>
    <xf numFmtId="0" fontId="0" fillId="13" borderId="76" xfId="0" applyFont="1" applyFill="1" applyBorder="1" applyAlignment="1">
      <alignment horizontal="left" vertical="center" indent="2"/>
    </xf>
    <xf numFmtId="164" fontId="4" fillId="13" borderId="76" xfId="33" applyNumberFormat="1" applyFont="1" applyFill="1" applyBorder="1" applyAlignment="1">
      <alignment horizontal="center" vertical="center"/>
    </xf>
    <xf numFmtId="165" fontId="0" fillId="13" borderId="76" xfId="0" applyNumberFormat="1" applyFont="1" applyFill="1" applyBorder="1" applyAlignment="1">
      <alignment horizontal="center" vertical="center"/>
    </xf>
    <xf numFmtId="0" fontId="1" fillId="13" borderId="76" xfId="0" applyFont="1" applyFill="1" applyBorder="1" applyAlignment="1">
      <alignment horizontal="left" indent="2"/>
    </xf>
    <xf numFmtId="0" fontId="15" fillId="9" borderId="76" xfId="1" applyFont="1" applyFill="1" applyBorder="1" applyAlignment="1">
      <alignment horizontal="center" vertical="center"/>
    </xf>
    <xf numFmtId="0" fontId="15" fillId="9" borderId="76" xfId="1" applyFont="1" applyFill="1" applyBorder="1" applyAlignment="1">
      <alignment horizontal="center" vertical="center" wrapText="1"/>
    </xf>
    <xf numFmtId="3" fontId="15" fillId="11" borderId="76" xfId="0" applyNumberFormat="1" applyFont="1" applyFill="1" applyBorder="1" applyAlignment="1">
      <alignment horizontal="center"/>
    </xf>
    <xf numFmtId="3" fontId="15" fillId="11" borderId="76" xfId="1" applyNumberFormat="1" applyFont="1" applyFill="1" applyBorder="1" applyAlignment="1">
      <alignment horizontal="center" wrapText="1"/>
    </xf>
    <xf numFmtId="165" fontId="15" fillId="11" borderId="76" xfId="0" applyNumberFormat="1" applyFont="1" applyFill="1" applyBorder="1" applyAlignment="1">
      <alignment horizontal="center"/>
    </xf>
    <xf numFmtId="169" fontId="15" fillId="11" borderId="76" xfId="0" applyNumberFormat="1" applyFont="1" applyFill="1" applyBorder="1" applyAlignment="1">
      <alignment horizontal="center"/>
    </xf>
    <xf numFmtId="3" fontId="18" fillId="12" borderId="76" xfId="0" applyNumberFormat="1" applyFont="1" applyFill="1" applyBorder="1" applyAlignment="1">
      <alignment horizontal="center"/>
    </xf>
    <xf numFmtId="0" fontId="17" fillId="9" borderId="76" xfId="0" applyFont="1" applyFill="1" applyBorder="1" applyAlignment="1"/>
    <xf numFmtId="0" fontId="14" fillId="11" borderId="76" xfId="0" applyFont="1" applyFill="1" applyBorder="1" applyAlignment="1"/>
    <xf numFmtId="3" fontId="13" fillId="11" borderId="76" xfId="0" applyNumberFormat="1" applyFont="1" applyFill="1" applyBorder="1" applyAlignment="1">
      <alignment horizontal="center"/>
    </xf>
    <xf numFmtId="0" fontId="26" fillId="11" borderId="76" xfId="0" applyFont="1" applyFill="1" applyBorder="1" applyAlignment="1"/>
    <xf numFmtId="3" fontId="16" fillId="11" borderId="76" xfId="0" applyNumberFormat="1" applyFont="1" applyFill="1" applyBorder="1" applyAlignment="1">
      <alignment horizontal="center"/>
    </xf>
    <xf numFmtId="3" fontId="26" fillId="11" borderId="76" xfId="0" applyNumberFormat="1" applyFont="1" applyFill="1" applyBorder="1" applyAlignment="1">
      <alignment horizontal="center"/>
    </xf>
    <xf numFmtId="0" fontId="26" fillId="11" borderId="76" xfId="0" applyFont="1" applyFill="1" applyBorder="1" applyAlignment="1">
      <alignment horizontal="left"/>
    </xf>
    <xf numFmtId="0" fontId="1" fillId="12" borderId="76" xfId="0" applyFont="1" applyFill="1" applyBorder="1" applyAlignment="1"/>
    <xf numFmtId="3" fontId="13" fillId="12" borderId="76" xfId="0" applyNumberFormat="1" applyFont="1" applyFill="1" applyBorder="1" applyAlignment="1">
      <alignment horizontal="center"/>
    </xf>
    <xf numFmtId="165" fontId="13" fillId="12" borderId="76" xfId="0" applyNumberFormat="1" applyFont="1" applyFill="1" applyBorder="1" applyAlignment="1">
      <alignment horizontal="center"/>
    </xf>
    <xf numFmtId="0" fontId="1" fillId="12" borderId="76" xfId="0" applyFont="1" applyFill="1" applyBorder="1" applyAlignment="1">
      <alignment horizontal="left"/>
    </xf>
    <xf numFmtId="3" fontId="14" fillId="12" borderId="76" xfId="0" applyNumberFormat="1" applyFont="1" applyFill="1" applyBorder="1" applyAlignment="1">
      <alignment horizontal="center"/>
    </xf>
    <xf numFmtId="3" fontId="13" fillId="13" borderId="76" xfId="0" applyNumberFormat="1" applyFont="1" applyFill="1" applyBorder="1" applyAlignment="1">
      <alignment horizontal="center"/>
    </xf>
    <xf numFmtId="165" fontId="13" fillId="13" borderId="76" xfId="0" applyNumberFormat="1" applyFont="1" applyFill="1" applyBorder="1" applyAlignment="1">
      <alignment horizontal="center"/>
    </xf>
    <xf numFmtId="0" fontId="1" fillId="13" borderId="76" xfId="0" applyFont="1" applyFill="1" applyBorder="1" applyAlignment="1">
      <alignment horizontal="left"/>
    </xf>
    <xf numFmtId="3" fontId="26" fillId="12" borderId="76" xfId="0" applyNumberFormat="1" applyFont="1" applyFill="1" applyBorder="1" applyAlignment="1">
      <alignment horizontal="center"/>
    </xf>
    <xf numFmtId="0" fontId="4" fillId="12" borderId="76" xfId="16" applyFont="1" applyFill="1" applyBorder="1" applyAlignment="1">
      <alignment vertical="top"/>
    </xf>
    <xf numFmtId="0" fontId="3" fillId="12" borderId="76" xfId="16" applyFont="1" applyFill="1" applyBorder="1" applyAlignment="1">
      <alignment vertical="top"/>
    </xf>
    <xf numFmtId="3" fontId="13" fillId="13" borderId="76" xfId="5" applyNumberFormat="1" applyFont="1" applyFill="1" applyBorder="1" applyAlignment="1">
      <alignment horizontal="center" vertical="center"/>
    </xf>
    <xf numFmtId="0" fontId="13" fillId="12" borderId="76" xfId="16" applyFont="1" applyFill="1" applyBorder="1" applyAlignment="1">
      <alignment horizontal="center"/>
    </xf>
    <xf numFmtId="0" fontId="0" fillId="12" borderId="76" xfId="0" applyFill="1" applyBorder="1" applyAlignment="1">
      <alignment horizontal="center"/>
    </xf>
    <xf numFmtId="0" fontId="4" fillId="13" borderId="76" xfId="7" applyFont="1" applyFill="1" applyBorder="1" applyAlignment="1">
      <alignment horizontal="left" vertical="top"/>
    </xf>
    <xf numFmtId="3" fontId="0" fillId="13" borderId="76" xfId="0" applyNumberFormat="1" applyFont="1" applyFill="1" applyBorder="1" applyAlignment="1">
      <alignment horizontal="center"/>
    </xf>
    <xf numFmtId="3" fontId="21" fillId="13" borderId="76" xfId="7" applyNumberFormat="1" applyFont="1" applyFill="1" applyBorder="1" applyAlignment="1">
      <alignment horizontal="center" vertical="top"/>
    </xf>
    <xf numFmtId="3" fontId="0" fillId="13" borderId="76" xfId="11" applyNumberFormat="1" applyFont="1" applyFill="1" applyBorder="1" applyAlignment="1">
      <alignment horizontal="center" vertical="top"/>
    </xf>
    <xf numFmtId="0" fontId="4" fillId="13" borderId="76" xfId="8" applyFont="1" applyFill="1" applyBorder="1" applyAlignment="1">
      <alignment horizontal="left"/>
    </xf>
    <xf numFmtId="3" fontId="21" fillId="13" borderId="76" xfId="11" applyNumberFormat="1" applyFont="1" applyFill="1" applyBorder="1" applyAlignment="1">
      <alignment horizontal="center" vertical="top"/>
    </xf>
    <xf numFmtId="0" fontId="4" fillId="12" borderId="76" xfId="7" applyFont="1" applyFill="1" applyBorder="1" applyAlignment="1">
      <alignment horizontal="left" vertical="top"/>
    </xf>
    <xf numFmtId="3" fontId="21" fillId="12" borderId="76" xfId="7" applyNumberFormat="1" applyFont="1" applyFill="1" applyBorder="1" applyAlignment="1">
      <alignment horizontal="center" vertical="top"/>
    </xf>
    <xf numFmtId="0" fontId="4" fillId="12" borderId="76" xfId="8" applyFont="1" applyFill="1" applyBorder="1" applyAlignment="1">
      <alignment horizontal="left"/>
    </xf>
    <xf numFmtId="3" fontId="21" fillId="12" borderId="76" xfId="11" applyNumberFormat="1" applyFont="1" applyFill="1" applyBorder="1" applyAlignment="1">
      <alignment horizontal="center" vertical="top"/>
    </xf>
    <xf numFmtId="3" fontId="13" fillId="12" borderId="76" xfId="0" applyNumberFormat="1" applyFont="1" applyFill="1" applyBorder="1" applyAlignment="1">
      <alignment horizontal="center" vertical="center"/>
    </xf>
    <xf numFmtId="165" fontId="13" fillId="12" borderId="76" xfId="0" applyNumberFormat="1" applyFont="1" applyFill="1" applyBorder="1" applyAlignment="1">
      <alignment horizontal="center" vertical="center"/>
    </xf>
    <xf numFmtId="165" fontId="14" fillId="12" borderId="76" xfId="0" applyNumberFormat="1" applyFont="1" applyFill="1" applyBorder="1" applyAlignment="1">
      <alignment horizontal="center" vertical="center"/>
    </xf>
    <xf numFmtId="3" fontId="13" fillId="13" borderId="76" xfId="0" applyNumberFormat="1" applyFont="1" applyFill="1" applyBorder="1" applyAlignment="1">
      <alignment horizontal="center" vertical="center"/>
    </xf>
    <xf numFmtId="165" fontId="13" fillId="13" borderId="76" xfId="0" applyNumberFormat="1" applyFont="1" applyFill="1" applyBorder="1" applyAlignment="1">
      <alignment horizontal="center" vertical="center"/>
    </xf>
    <xf numFmtId="165" fontId="14" fillId="13" borderId="76" xfId="0" applyNumberFormat="1" applyFont="1" applyFill="1" applyBorder="1" applyAlignment="1">
      <alignment horizontal="center" vertical="center"/>
    </xf>
    <xf numFmtId="3" fontId="15" fillId="11" borderId="76" xfId="5" applyNumberFormat="1" applyFont="1" applyFill="1" applyBorder="1" applyAlignment="1">
      <alignment horizontal="center" vertical="center"/>
    </xf>
    <xf numFmtId="169" fontId="15" fillId="11" borderId="76" xfId="0" applyNumberFormat="1" applyFont="1" applyFill="1" applyBorder="1" applyAlignment="1">
      <alignment horizontal="center" vertical="center"/>
    </xf>
    <xf numFmtId="3" fontId="15" fillId="11" borderId="76" xfId="5" applyNumberFormat="1" applyFont="1" applyFill="1" applyBorder="1" applyAlignment="1">
      <alignment horizontal="center" vertical="center" wrapText="1"/>
    </xf>
    <xf numFmtId="0" fontId="15" fillId="11" borderId="76" xfId="5" applyFont="1" applyFill="1" applyBorder="1" applyAlignment="1">
      <alignment horizontal="left" wrapText="1"/>
    </xf>
    <xf numFmtId="0" fontId="14" fillId="16" borderId="76" xfId="0" applyFont="1" applyFill="1" applyBorder="1" applyAlignment="1">
      <alignment horizontal="left" wrapText="1"/>
    </xf>
    <xf numFmtId="0" fontId="17" fillId="9" borderId="76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164" fontId="0" fillId="5" borderId="76" xfId="0" applyNumberFormat="1" applyFont="1" applyFill="1" applyBorder="1" applyAlignment="1">
      <alignment horizontal="center" vertical="center"/>
    </xf>
    <xf numFmtId="3" fontId="0" fillId="5" borderId="76" xfId="0" applyNumberFormat="1" applyFill="1" applyBorder="1" applyAlignment="1">
      <alignment horizontal="center" vertical="center"/>
    </xf>
    <xf numFmtId="0" fontId="4" fillId="12" borderId="76" xfId="5" applyFont="1" applyFill="1" applyBorder="1" applyAlignment="1">
      <alignment horizontal="left" wrapText="1"/>
    </xf>
    <xf numFmtId="0" fontId="4" fillId="12" borderId="76" xfId="5" applyFont="1" applyFill="1" applyBorder="1" applyAlignment="1">
      <alignment horizontal="left" vertical="center" wrapText="1"/>
    </xf>
    <xf numFmtId="0" fontId="4" fillId="12" borderId="76" xfId="4" applyFont="1" applyFill="1" applyBorder="1" applyAlignment="1">
      <alignment horizontal="left" vertical="top" wrapText="1"/>
    </xf>
    <xf numFmtId="0" fontId="3" fillId="12" borderId="76" xfId="5" applyFont="1" applyFill="1" applyBorder="1" applyAlignment="1">
      <alignment horizontal="left" wrapText="1"/>
    </xf>
    <xf numFmtId="0" fontId="4" fillId="12" borderId="76" xfId="33" applyFont="1" applyFill="1" applyBorder="1" applyAlignment="1">
      <alignment horizontal="left" vertical="top" wrapText="1"/>
    </xf>
    <xf numFmtId="0" fontId="4" fillId="12" borderId="76" xfId="9" applyFont="1" applyFill="1" applyBorder="1" applyAlignment="1">
      <alignment horizontal="left" wrapText="1"/>
    </xf>
    <xf numFmtId="0" fontId="0" fillId="12" borderId="76" xfId="0" applyFont="1" applyFill="1" applyBorder="1" applyAlignment="1">
      <alignment horizontal="left" wrapText="1"/>
    </xf>
    <xf numFmtId="3" fontId="4" fillId="12" borderId="76" xfId="4" applyNumberFormat="1" applyFont="1" applyFill="1" applyBorder="1" applyAlignment="1">
      <alignment horizontal="center" vertical="center"/>
    </xf>
    <xf numFmtId="3" fontId="1" fillId="12" borderId="76" xfId="0" applyNumberFormat="1" applyFont="1" applyFill="1" applyBorder="1" applyAlignment="1">
      <alignment horizontal="center" vertical="center"/>
    </xf>
    <xf numFmtId="3" fontId="0" fillId="12" borderId="76" xfId="0" applyNumberFormat="1" applyFont="1" applyFill="1" applyBorder="1" applyAlignment="1">
      <alignment horizontal="center" vertical="center"/>
    </xf>
    <xf numFmtId="3" fontId="0" fillId="12" borderId="76" xfId="0" applyNumberFormat="1" applyFill="1" applyBorder="1" applyAlignment="1">
      <alignment horizontal="center" vertical="center"/>
    </xf>
    <xf numFmtId="0" fontId="15" fillId="4" borderId="74" xfId="0" applyFont="1" applyFill="1" applyBorder="1" applyAlignment="1">
      <alignment horizontal="center" vertical="center" wrapText="1"/>
    </xf>
    <xf numFmtId="0" fontId="15" fillId="11" borderId="76" xfId="1" applyFont="1" applyFill="1" applyBorder="1" applyAlignment="1">
      <alignment horizontal="left"/>
    </xf>
    <xf numFmtId="0" fontId="4" fillId="13" borderId="76" xfId="1" applyFont="1" applyFill="1" applyBorder="1" applyAlignment="1">
      <alignment horizontal="left" wrapText="1"/>
    </xf>
    <xf numFmtId="3" fontId="4" fillId="13" borderId="76" xfId="10" applyNumberFormat="1" applyFont="1" applyFill="1" applyBorder="1" applyAlignment="1">
      <alignment horizontal="center"/>
    </xf>
    <xf numFmtId="165" fontId="4" fillId="13" borderId="76" xfId="10" applyNumberFormat="1" applyFont="1" applyFill="1" applyBorder="1" applyAlignment="1">
      <alignment horizontal="center"/>
    </xf>
    <xf numFmtId="0" fontId="4" fillId="12" borderId="76" xfId="1" applyFont="1" applyFill="1" applyBorder="1" applyAlignment="1">
      <alignment horizontal="left" wrapText="1"/>
    </xf>
    <xf numFmtId="3" fontId="4" fillId="12" borderId="76" xfId="10" applyNumberFormat="1" applyFont="1" applyFill="1" applyBorder="1" applyAlignment="1">
      <alignment horizontal="center"/>
    </xf>
    <xf numFmtId="165" fontId="4" fillId="12" borderId="76" xfId="10" applyNumberFormat="1" applyFont="1" applyFill="1" applyBorder="1" applyAlignment="1">
      <alignment horizontal="center"/>
    </xf>
    <xf numFmtId="0" fontId="15" fillId="11" borderId="76" xfId="1" applyFont="1" applyFill="1" applyBorder="1" applyAlignment="1">
      <alignment horizontal="left" wrapText="1"/>
    </xf>
    <xf numFmtId="3" fontId="15" fillId="11" borderId="76" xfId="1" applyNumberFormat="1" applyFont="1" applyFill="1" applyBorder="1" applyAlignment="1">
      <alignment horizontal="center"/>
    </xf>
    <xf numFmtId="169" fontId="15" fillId="11" borderId="76" xfId="1" applyNumberFormat="1" applyFont="1" applyFill="1" applyBorder="1" applyAlignment="1">
      <alignment horizontal="center"/>
    </xf>
    <xf numFmtId="3" fontId="4" fillId="12" borderId="76" xfId="1" applyNumberFormat="1" applyFont="1" applyFill="1" applyBorder="1" applyAlignment="1">
      <alignment horizontal="center"/>
    </xf>
    <xf numFmtId="0" fontId="4" fillId="13" borderId="76" xfId="10" applyFont="1" applyFill="1" applyBorder="1" applyAlignment="1">
      <alignment horizontal="left" wrapText="1"/>
    </xf>
    <xf numFmtId="0" fontId="4" fillId="12" borderId="76" xfId="10" applyFont="1" applyFill="1" applyBorder="1" applyAlignment="1">
      <alignment horizontal="left" wrapText="1"/>
    </xf>
    <xf numFmtId="3" fontId="15" fillId="11" borderId="76" xfId="10" applyNumberFormat="1" applyFont="1" applyFill="1" applyBorder="1" applyAlignment="1">
      <alignment horizontal="center"/>
    </xf>
    <xf numFmtId="165" fontId="17" fillId="11" borderId="76" xfId="10" applyNumberFormat="1" applyFont="1" applyFill="1" applyBorder="1" applyAlignment="1">
      <alignment horizontal="center"/>
    </xf>
    <xf numFmtId="3" fontId="13" fillId="13" borderId="76" xfId="10" applyNumberFormat="1" applyFont="1" applyFill="1" applyBorder="1" applyAlignment="1">
      <alignment horizontal="center"/>
    </xf>
    <xf numFmtId="3" fontId="13" fillId="12" borderId="76" xfId="10" applyNumberFormat="1" applyFont="1" applyFill="1" applyBorder="1" applyAlignment="1">
      <alignment horizontal="center"/>
    </xf>
    <xf numFmtId="165" fontId="13" fillId="13" borderId="76" xfId="10" applyNumberFormat="1" applyFont="1" applyFill="1" applyBorder="1" applyAlignment="1">
      <alignment horizontal="center"/>
    </xf>
    <xf numFmtId="165" fontId="13" fillId="12" borderId="76" xfId="10" applyNumberFormat="1" applyFont="1" applyFill="1" applyBorder="1" applyAlignment="1">
      <alignment horizontal="center"/>
    </xf>
    <xf numFmtId="3" fontId="17" fillId="11" borderId="76" xfId="10" applyNumberFormat="1" applyFont="1" applyFill="1" applyBorder="1" applyAlignment="1">
      <alignment horizontal="center"/>
    </xf>
    <xf numFmtId="0" fontId="15" fillId="8" borderId="74" xfId="0" applyFont="1" applyFill="1" applyBorder="1"/>
    <xf numFmtId="0" fontId="15" fillId="8" borderId="74" xfId="0" applyFont="1" applyFill="1" applyBorder="1" applyAlignment="1">
      <alignment vertical="top"/>
    </xf>
    <xf numFmtId="3" fontId="14" fillId="12" borderId="76" xfId="30" applyNumberFormat="1" applyFont="1" applyFill="1" applyBorder="1" applyAlignment="1">
      <alignment horizontal="center"/>
    </xf>
    <xf numFmtId="3" fontId="15" fillId="11" borderId="76" xfId="30" applyNumberFormat="1" applyFont="1" applyFill="1" applyBorder="1" applyAlignment="1">
      <alignment horizontal="center"/>
    </xf>
    <xf numFmtId="169" fontId="14" fillId="13" borderId="76" xfId="30" applyNumberFormat="1" applyFont="1" applyFill="1" applyBorder="1" applyAlignment="1">
      <alignment horizontal="center" vertical="center"/>
    </xf>
    <xf numFmtId="3" fontId="3" fillId="13" borderId="76" xfId="31" applyNumberFormat="1" applyFont="1" applyFill="1" applyBorder="1" applyAlignment="1">
      <alignment horizontal="center" vertical="center"/>
    </xf>
    <xf numFmtId="165" fontId="1" fillId="13" borderId="76" xfId="17" applyNumberFormat="1" applyFont="1" applyFill="1" applyBorder="1" applyAlignment="1">
      <alignment horizontal="center" vertical="center"/>
    </xf>
    <xf numFmtId="165" fontId="1" fillId="12" borderId="76" xfId="0" applyNumberFormat="1" applyFont="1" applyFill="1" applyBorder="1" applyAlignment="1">
      <alignment horizontal="center" vertical="center"/>
    </xf>
    <xf numFmtId="3" fontId="4" fillId="12" borderId="76" xfId="32" applyNumberFormat="1" applyFont="1" applyFill="1" applyBorder="1" applyAlignment="1">
      <alignment horizontal="center" vertical="center"/>
    </xf>
    <xf numFmtId="3" fontId="4" fillId="13" borderId="76" xfId="32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7" fillId="0" borderId="0" xfId="29" applyFont="1" applyBorder="1" applyAlignment="1"/>
    <xf numFmtId="0" fontId="7" fillId="0" borderId="0" xfId="24" applyFont="1" applyBorder="1" applyAlignment="1"/>
    <xf numFmtId="0" fontId="7" fillId="0" borderId="0" xfId="24" applyFont="1" applyBorder="1" applyAlignment="1">
      <alignment horizontal="center"/>
    </xf>
    <xf numFmtId="0" fontId="7" fillId="0" borderId="0" xfId="24" applyFont="1" applyBorder="1" applyAlignment="1">
      <alignment horizontal="left" vertical="top"/>
    </xf>
    <xf numFmtId="0" fontId="7" fillId="0" borderId="0" xfId="29" applyFont="1" applyBorder="1" applyAlignment="1">
      <alignment horizontal="center"/>
    </xf>
    <xf numFmtId="171" fontId="7" fillId="0" borderId="83" xfId="37" applyNumberFormat="1" applyFont="1" applyBorder="1" applyAlignment="1">
      <alignment horizontal="right" vertical="center"/>
    </xf>
    <xf numFmtId="0" fontId="15" fillId="11" borderId="76" xfId="0" applyFont="1" applyFill="1" applyBorder="1" applyAlignment="1">
      <alignment horizontal="center"/>
    </xf>
    <xf numFmtId="164" fontId="7" fillId="0" borderId="64" xfId="33" applyNumberFormat="1" applyFont="1" applyBorder="1" applyAlignment="1">
      <alignment horizontal="right" vertical="center"/>
    </xf>
    <xf numFmtId="165" fontId="7" fillId="0" borderId="84" xfId="33" applyNumberFormat="1" applyFont="1" applyBorder="1" applyAlignment="1">
      <alignment horizontal="right" vertical="center"/>
    </xf>
    <xf numFmtId="164" fontId="7" fillId="0" borderId="3" xfId="33" applyNumberFormat="1" applyFont="1" applyBorder="1" applyAlignment="1">
      <alignment horizontal="right" vertical="center"/>
    </xf>
    <xf numFmtId="165" fontId="7" fillId="0" borderId="85" xfId="33" applyNumberFormat="1" applyFont="1" applyBorder="1" applyAlignment="1">
      <alignment horizontal="right" vertical="center"/>
    </xf>
    <xf numFmtId="164" fontId="7" fillId="0" borderId="65" xfId="33" applyNumberFormat="1" applyFont="1" applyBorder="1" applyAlignment="1">
      <alignment horizontal="right" vertical="center"/>
    </xf>
    <xf numFmtId="164" fontId="7" fillId="0" borderId="59" xfId="33" applyNumberFormat="1" applyFont="1" applyBorder="1" applyAlignment="1">
      <alignment horizontal="right" vertical="center"/>
    </xf>
    <xf numFmtId="164" fontId="7" fillId="0" borderId="60" xfId="33" applyNumberFormat="1" applyFont="1" applyBorder="1" applyAlignment="1">
      <alignment horizontal="right" vertical="center"/>
    </xf>
    <xf numFmtId="164" fontId="7" fillId="0" borderId="61" xfId="33" applyNumberFormat="1" applyFont="1" applyBorder="1" applyAlignment="1">
      <alignment horizontal="right" vertical="center"/>
    </xf>
    <xf numFmtId="164" fontId="7" fillId="0" borderId="68" xfId="33" applyNumberFormat="1" applyFont="1" applyBorder="1" applyAlignment="1">
      <alignment horizontal="right" vertical="center"/>
    </xf>
    <xf numFmtId="164" fontId="7" fillId="0" borderId="69" xfId="33" applyNumberFormat="1" applyFont="1" applyBorder="1" applyAlignment="1">
      <alignment horizontal="right" vertical="center"/>
    </xf>
    <xf numFmtId="164" fontId="7" fillId="0" borderId="70" xfId="33" applyNumberFormat="1" applyFont="1" applyBorder="1" applyAlignment="1">
      <alignment horizontal="right" vertical="center"/>
    </xf>
    <xf numFmtId="169" fontId="4" fillId="12" borderId="79" xfId="21" applyNumberFormat="1" applyFont="1" applyFill="1" applyBorder="1" applyAlignment="1">
      <alignment horizontal="center" vertical="center"/>
    </xf>
    <xf numFmtId="169" fontId="4" fillId="13" borderId="79" xfId="21" applyNumberFormat="1" applyFont="1" applyFill="1" applyBorder="1" applyAlignment="1">
      <alignment horizontal="center" vertical="center"/>
    </xf>
    <xf numFmtId="3" fontId="22" fillId="12" borderId="79" xfId="0" applyNumberFormat="1" applyFont="1" applyFill="1" applyBorder="1" applyAlignment="1">
      <alignment horizontal="center" vertical="center"/>
    </xf>
    <xf numFmtId="3" fontId="22" fillId="13" borderId="79" xfId="0" applyNumberFormat="1" applyFont="1" applyFill="1" applyBorder="1" applyAlignment="1">
      <alignment horizontal="center" vertical="center"/>
    </xf>
    <xf numFmtId="3" fontId="15" fillId="11" borderId="79" xfId="0" applyNumberFormat="1" applyFont="1" applyFill="1" applyBorder="1" applyAlignment="1">
      <alignment horizontal="center" vertical="center"/>
    </xf>
    <xf numFmtId="170" fontId="7" fillId="0" borderId="3" xfId="7" applyNumberFormat="1" applyFont="1" applyBorder="1" applyAlignment="1">
      <alignment horizontal="right" vertical="center"/>
    </xf>
    <xf numFmtId="164" fontId="7" fillId="0" borderId="64" xfId="37" applyNumberFormat="1" applyFont="1" applyBorder="1" applyAlignment="1">
      <alignment horizontal="right" vertical="center"/>
    </xf>
    <xf numFmtId="170" fontId="7" fillId="0" borderId="3" xfId="37" applyNumberFormat="1" applyFont="1" applyBorder="1" applyAlignment="1">
      <alignment horizontal="right" vertical="center"/>
    </xf>
    <xf numFmtId="170" fontId="7" fillId="0" borderId="60" xfId="38" applyNumberFormat="1" applyFont="1" applyBorder="1" applyAlignment="1">
      <alignment horizontal="right" vertical="center"/>
    </xf>
    <xf numFmtId="0" fontId="13" fillId="9" borderId="76" xfId="0" applyFont="1" applyFill="1" applyBorder="1"/>
    <xf numFmtId="0" fontId="0" fillId="9" borderId="76" xfId="0" applyFont="1" applyFill="1" applyBorder="1" applyAlignment="1"/>
    <xf numFmtId="0" fontId="15" fillId="16" borderId="76" xfId="0" applyFont="1" applyFill="1" applyBorder="1" applyAlignment="1"/>
    <xf numFmtId="164" fontId="3" fillId="12" borderId="76" xfId="33" applyNumberFormat="1" applyFont="1" applyFill="1" applyBorder="1" applyAlignment="1">
      <alignment horizontal="center" vertical="center"/>
    </xf>
    <xf numFmtId="164" fontId="1" fillId="12" borderId="76" xfId="0" applyNumberFormat="1" applyFont="1" applyFill="1" applyBorder="1" applyAlignment="1">
      <alignment horizontal="center" vertical="center"/>
    </xf>
    <xf numFmtId="164" fontId="3" fillId="13" borderId="76" xfId="33" applyNumberFormat="1" applyFont="1" applyFill="1" applyBorder="1" applyAlignment="1">
      <alignment horizontal="center" vertical="center"/>
    </xf>
    <xf numFmtId="164" fontId="1" fillId="13" borderId="76" xfId="0" applyNumberFormat="1" applyFont="1" applyFill="1" applyBorder="1" applyAlignment="1">
      <alignment horizontal="center" vertical="center"/>
    </xf>
    <xf numFmtId="165" fontId="1" fillId="13" borderId="76" xfId="0" applyNumberFormat="1" applyFont="1" applyFill="1" applyBorder="1" applyAlignment="1">
      <alignment horizontal="center" vertical="center"/>
    </xf>
    <xf numFmtId="3" fontId="15" fillId="9" borderId="76" xfId="6" applyNumberFormat="1" applyFont="1" applyFill="1" applyBorder="1" applyAlignment="1">
      <alignment horizontal="center" vertical="center" wrapText="1"/>
    </xf>
    <xf numFmtId="0" fontId="15" fillId="9" borderId="76" xfId="0" applyFont="1" applyFill="1" applyBorder="1" applyAlignment="1">
      <alignment horizontal="center" vertical="center" wrapText="1"/>
    </xf>
    <xf numFmtId="3" fontId="14" fillId="16" borderId="76" xfId="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9" fontId="15" fillId="11" borderId="76" xfId="0" applyNumberFormat="1" applyFont="1" applyFill="1" applyBorder="1" applyAlignment="1">
      <alignment horizontal="center" vertical="center" wrapText="1"/>
    </xf>
    <xf numFmtId="3" fontId="15" fillId="11" borderId="76" xfId="6" applyNumberFormat="1" applyFont="1" applyFill="1" applyBorder="1" applyAlignment="1">
      <alignment horizontal="center" vertical="center" wrapText="1"/>
    </xf>
    <xf numFmtId="3" fontId="1" fillId="5" borderId="76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13" borderId="76" xfId="0" applyFill="1" applyBorder="1" applyAlignment="1">
      <alignment horizontal="center" vertical="center"/>
    </xf>
    <xf numFmtId="0" fontId="14" fillId="12" borderId="77" xfId="0" applyFont="1" applyFill="1" applyBorder="1" applyAlignment="1">
      <alignment vertical="center" wrapText="1"/>
    </xf>
    <xf numFmtId="0" fontId="14" fillId="12" borderId="78" xfId="0" applyFont="1" applyFill="1" applyBorder="1" applyAlignment="1">
      <alignment vertical="center" wrapText="1"/>
    </xf>
    <xf numFmtId="0" fontId="14" fillId="12" borderId="79" xfId="0" applyFont="1" applyFill="1" applyBorder="1" applyAlignment="1">
      <alignment vertical="center" wrapText="1"/>
    </xf>
    <xf numFmtId="0" fontId="22" fillId="13" borderId="77" xfId="0" applyFont="1" applyFill="1" applyBorder="1" applyAlignment="1">
      <alignment vertical="center" wrapText="1"/>
    </xf>
    <xf numFmtId="0" fontId="22" fillId="13" borderId="78" xfId="0" applyFont="1" applyFill="1" applyBorder="1" applyAlignment="1">
      <alignment vertical="center" wrapText="1"/>
    </xf>
    <xf numFmtId="0" fontId="22" fillId="13" borderId="79" xfId="0" applyFont="1" applyFill="1" applyBorder="1" applyAlignment="1">
      <alignment vertical="center" wrapText="1"/>
    </xf>
    <xf numFmtId="0" fontId="22" fillId="12" borderId="77" xfId="0" applyFont="1" applyFill="1" applyBorder="1" applyAlignment="1">
      <alignment vertical="center" wrapText="1"/>
    </xf>
    <xf numFmtId="0" fontId="22" fillId="12" borderId="78" xfId="0" applyFont="1" applyFill="1" applyBorder="1" applyAlignment="1">
      <alignment vertical="center" wrapText="1"/>
    </xf>
    <xf numFmtId="0" fontId="22" fillId="12" borderId="79" xfId="0" applyFont="1" applyFill="1" applyBorder="1" applyAlignment="1">
      <alignment vertical="center" wrapText="1"/>
    </xf>
    <xf numFmtId="0" fontId="15" fillId="11" borderId="87" xfId="0" applyFont="1" applyFill="1" applyBorder="1" applyAlignment="1">
      <alignment vertical="center" wrapText="1"/>
    </xf>
    <xf numFmtId="164" fontId="3" fillId="13" borderId="76" xfId="4" applyNumberFormat="1" applyFont="1" applyFill="1" applyBorder="1" applyAlignment="1">
      <alignment horizontal="center" vertical="center" wrapText="1"/>
    </xf>
    <xf numFmtId="165" fontId="15" fillId="11" borderId="76" xfId="0" applyNumberFormat="1" applyFont="1" applyFill="1" applyBorder="1" applyAlignment="1">
      <alignment horizontal="center" vertical="center"/>
    </xf>
    <xf numFmtId="165" fontId="0" fillId="12" borderId="76" xfId="0" applyNumberFormat="1" applyFill="1" applyBorder="1" applyAlignment="1">
      <alignment horizontal="center" vertical="center"/>
    </xf>
    <xf numFmtId="3" fontId="15" fillId="9" borderId="76" xfId="0" applyNumberFormat="1" applyFont="1" applyFill="1" applyBorder="1" applyAlignment="1">
      <alignment horizontal="center" vertical="center"/>
    </xf>
    <xf numFmtId="0" fontId="15" fillId="9" borderId="79" xfId="0" applyFont="1" applyFill="1" applyBorder="1" applyAlignment="1">
      <alignment horizontal="center" vertical="center" wrapText="1"/>
    </xf>
    <xf numFmtId="3" fontId="22" fillId="12" borderId="76" xfId="0" applyNumberFormat="1" applyFont="1" applyFill="1" applyBorder="1" applyAlignment="1">
      <alignment horizontal="center" vertical="center" wrapText="1"/>
    </xf>
    <xf numFmtId="165" fontId="22" fillId="12" borderId="76" xfId="0" applyNumberFormat="1" applyFont="1" applyFill="1" applyBorder="1" applyAlignment="1">
      <alignment horizontal="center" vertical="center" wrapText="1"/>
    </xf>
    <xf numFmtId="0" fontId="18" fillId="13" borderId="87" xfId="0" applyFont="1" applyFill="1" applyBorder="1" applyAlignment="1">
      <alignment vertical="center" wrapText="1"/>
    </xf>
    <xf numFmtId="3" fontId="4" fillId="13" borderId="87" xfId="27" applyNumberFormat="1" applyFont="1" applyFill="1" applyBorder="1" applyAlignment="1">
      <alignment horizontal="center" vertical="center"/>
    </xf>
    <xf numFmtId="165" fontId="22" fillId="13" borderId="87" xfId="17" applyNumberFormat="1" applyFont="1" applyFill="1" applyBorder="1" applyAlignment="1">
      <alignment horizontal="center" vertical="center"/>
    </xf>
    <xf numFmtId="0" fontId="18" fillId="12" borderId="87" xfId="0" applyFont="1" applyFill="1" applyBorder="1" applyAlignment="1">
      <alignment vertical="center" wrapText="1"/>
    </xf>
    <xf numFmtId="3" fontId="4" fillId="12" borderId="87" xfId="27" applyNumberFormat="1" applyFont="1" applyFill="1" applyBorder="1" applyAlignment="1">
      <alignment horizontal="center" vertical="center"/>
    </xf>
    <xf numFmtId="165" fontId="22" fillId="12" borderId="87" xfId="17" applyNumberFormat="1" applyFont="1" applyFill="1" applyBorder="1" applyAlignment="1">
      <alignment horizontal="center" vertical="center"/>
    </xf>
    <xf numFmtId="0" fontId="14" fillId="3" borderId="89" xfId="0" applyFont="1" applyFill="1" applyBorder="1" applyAlignment="1">
      <alignment horizontal="left" vertical="center" wrapText="1"/>
    </xf>
    <xf numFmtId="0" fontId="14" fillId="3" borderId="89" xfId="0" applyFont="1" applyFill="1" applyBorder="1" applyAlignment="1">
      <alignment horizontal="center" vertical="center" wrapText="1"/>
    </xf>
    <xf numFmtId="0" fontId="14" fillId="12" borderId="76" xfId="0" applyFont="1" applyFill="1" applyBorder="1" applyAlignment="1">
      <alignment horizontal="left" vertical="center" wrapText="1"/>
    </xf>
    <xf numFmtId="169" fontId="14" fillId="12" borderId="76" xfId="17" applyNumberFormat="1" applyFont="1" applyFill="1" applyBorder="1" applyAlignment="1">
      <alignment horizontal="center" vertical="center"/>
    </xf>
    <xf numFmtId="0" fontId="14" fillId="13" borderId="76" xfId="0" applyFont="1" applyFill="1" applyBorder="1" applyAlignment="1">
      <alignment horizontal="left" vertical="center" wrapText="1"/>
    </xf>
    <xf numFmtId="3" fontId="14" fillId="13" borderId="76" xfId="17" applyNumberFormat="1" applyFont="1" applyFill="1" applyBorder="1" applyAlignment="1">
      <alignment horizontal="center" vertical="center"/>
    </xf>
    <xf numFmtId="0" fontId="15" fillId="11" borderId="76" xfId="0" applyFont="1" applyFill="1" applyBorder="1" applyAlignment="1">
      <alignment horizontal="center" vertical="center" wrapText="1"/>
    </xf>
    <xf numFmtId="0" fontId="15" fillId="11" borderId="76" xfId="0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12" borderId="76" xfId="0" applyFill="1" applyBorder="1" applyAlignment="1">
      <alignment vertical="center" wrapText="1"/>
    </xf>
    <xf numFmtId="0" fontId="13" fillId="12" borderId="76" xfId="0" applyFont="1" applyFill="1" applyBorder="1" applyAlignment="1">
      <alignment horizontal="center" vertical="center"/>
    </xf>
    <xf numFmtId="0" fontId="0" fillId="13" borderId="76" xfId="0" applyFill="1" applyBorder="1" applyAlignment="1">
      <alignment vertical="center" wrapText="1"/>
    </xf>
    <xf numFmtId="0" fontId="13" fillId="13" borderId="76" xfId="0" applyFont="1" applyFill="1" applyBorder="1" applyAlignment="1">
      <alignment horizontal="center" vertical="center"/>
    </xf>
    <xf numFmtId="165" fontId="0" fillId="13" borderId="76" xfId="0" applyNumberFormat="1" applyFill="1" applyBorder="1" applyAlignment="1">
      <alignment horizontal="center" vertical="center"/>
    </xf>
    <xf numFmtId="0" fontId="15" fillId="9" borderId="77" xfId="0" applyFont="1" applyFill="1" applyBorder="1" applyAlignment="1">
      <alignment horizontal="center" vertical="center" wrapText="1"/>
    </xf>
    <xf numFmtId="0" fontId="40" fillId="0" borderId="90" xfId="0" applyFont="1" applyBorder="1" applyAlignment="1">
      <alignment vertical="center" wrapText="1"/>
    </xf>
    <xf numFmtId="0" fontId="14" fillId="12" borderId="76" xfId="0" applyFont="1" applyFill="1" applyBorder="1" applyAlignment="1">
      <alignment horizontal="left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15" fillId="10" borderId="80" xfId="0" applyFont="1" applyFill="1" applyBorder="1" applyAlignment="1">
      <alignment horizontal="center" vertical="center" wrapText="1"/>
    </xf>
    <xf numFmtId="0" fontId="15" fillId="9" borderId="80" xfId="0" applyFont="1" applyFill="1" applyBorder="1" applyAlignment="1">
      <alignment horizontal="center" vertical="center" wrapText="1"/>
    </xf>
    <xf numFmtId="0" fontId="15" fillId="16" borderId="76" xfId="0" applyFont="1" applyFill="1" applyBorder="1" applyAlignment="1">
      <alignment horizontal="center"/>
    </xf>
    <xf numFmtId="164" fontId="7" fillId="0" borderId="0" xfId="24" applyNumberFormat="1" applyFont="1" applyBorder="1" applyAlignment="1">
      <alignment horizontal="right" vertical="center"/>
    </xf>
    <xf numFmtId="0" fontId="7" fillId="0" borderId="0" xfId="29" applyFont="1" applyBorder="1" applyAlignment="1">
      <alignment vertical="top"/>
    </xf>
    <xf numFmtId="164" fontId="7" fillId="0" borderId="0" xfId="34" applyNumberFormat="1" applyFont="1" applyBorder="1" applyAlignment="1">
      <alignment horizontal="right" vertical="center"/>
    </xf>
    <xf numFmtId="0" fontId="7" fillId="17" borderId="0" xfId="24" applyFont="1" applyFill="1" applyBorder="1" applyAlignment="1">
      <alignment horizontal="left" vertical="top"/>
    </xf>
    <xf numFmtId="164" fontId="7" fillId="0" borderId="0" xfId="29" applyNumberFormat="1" applyFont="1" applyBorder="1" applyAlignment="1">
      <alignment horizontal="right" vertical="center"/>
    </xf>
    <xf numFmtId="0" fontId="7" fillId="4" borderId="0" xfId="29" applyFont="1" applyFill="1" applyBorder="1" applyAlignment="1">
      <alignment horizontal="left" vertical="top"/>
    </xf>
    <xf numFmtId="3" fontId="7" fillId="4" borderId="0" xfId="29" applyNumberFormat="1" applyFont="1" applyFill="1" applyBorder="1" applyAlignment="1">
      <alignment horizontal="right" vertical="center"/>
    </xf>
    <xf numFmtId="0" fontId="7" fillId="0" borderId="0" xfId="29" applyFont="1" applyBorder="1" applyAlignment="1">
      <alignment horizontal="left" vertical="top"/>
    </xf>
    <xf numFmtId="3" fontId="7" fillId="0" borderId="0" xfId="29" applyNumberFormat="1" applyFont="1" applyBorder="1" applyAlignment="1">
      <alignment horizontal="right" vertical="center"/>
    </xf>
    <xf numFmtId="3" fontId="4" fillId="12" borderId="77" xfId="21" applyNumberFormat="1" applyFont="1" applyFill="1" applyBorder="1" applyAlignment="1">
      <alignment horizontal="center" vertical="center"/>
    </xf>
    <xf numFmtId="169" fontId="4" fillId="12" borderId="77" xfId="21" applyNumberFormat="1" applyFont="1" applyFill="1" applyBorder="1" applyAlignment="1">
      <alignment horizontal="center" vertical="center"/>
    </xf>
    <xf numFmtId="3" fontId="4" fillId="13" borderId="77" xfId="21" applyNumberFormat="1" applyFont="1" applyFill="1" applyBorder="1" applyAlignment="1">
      <alignment horizontal="center" vertical="center"/>
    </xf>
    <xf numFmtId="169" fontId="4" fillId="13" borderId="77" xfId="21" applyNumberFormat="1" applyFont="1" applyFill="1" applyBorder="1" applyAlignment="1">
      <alignment horizontal="center" vertical="center"/>
    </xf>
    <xf numFmtId="3" fontId="15" fillId="11" borderId="77" xfId="21" applyNumberFormat="1" applyFont="1" applyFill="1" applyBorder="1" applyAlignment="1">
      <alignment horizontal="center" vertical="center"/>
    </xf>
    <xf numFmtId="3" fontId="18" fillId="12" borderId="76" xfId="0" applyNumberFormat="1" applyFont="1" applyFill="1" applyBorder="1" applyAlignment="1">
      <alignment horizontal="center" vertical="center"/>
    </xf>
    <xf numFmtId="169" fontId="18" fillId="12" borderId="76" xfId="0" applyNumberFormat="1" applyFont="1" applyFill="1" applyBorder="1" applyAlignment="1">
      <alignment horizontal="center" vertical="center"/>
    </xf>
    <xf numFmtId="169" fontId="18" fillId="13" borderId="76" xfId="0" applyNumberFormat="1" applyFont="1" applyFill="1" applyBorder="1" applyAlignment="1">
      <alignment horizontal="center" vertical="center"/>
    </xf>
    <xf numFmtId="0" fontId="15" fillId="11" borderId="91" xfId="0" applyFont="1" applyFill="1" applyBorder="1" applyAlignment="1">
      <alignment vertical="center"/>
    </xf>
    <xf numFmtId="0" fontId="17" fillId="11" borderId="93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7" fillId="11" borderId="92" xfId="0" applyFont="1" applyFill="1" applyBorder="1" applyAlignment="1">
      <alignment vertical="center"/>
    </xf>
    <xf numFmtId="0" fontId="15" fillId="11" borderId="94" xfId="0" applyFont="1" applyFill="1" applyBorder="1" applyAlignment="1">
      <alignment vertical="center"/>
    </xf>
    <xf numFmtId="0" fontId="17" fillId="11" borderId="81" xfId="0" applyFont="1" applyFill="1" applyBorder="1" applyAlignment="1">
      <alignment vertical="center"/>
    </xf>
    <xf numFmtId="0" fontId="0" fillId="11" borderId="88" xfId="0" applyFont="1" applyFill="1" applyBorder="1" applyAlignment="1">
      <alignment vertical="center"/>
    </xf>
    <xf numFmtId="169" fontId="3" fillId="12" borderId="76" xfId="27" applyNumberFormat="1" applyFont="1" applyFill="1" applyBorder="1" applyAlignment="1">
      <alignment horizontal="center" vertical="center"/>
    </xf>
    <xf numFmtId="3" fontId="22" fillId="13" borderId="76" xfId="0" applyNumberFormat="1" applyFont="1" applyFill="1" applyBorder="1" applyAlignment="1">
      <alignment horizontal="center" vertical="center"/>
    </xf>
    <xf numFmtId="3" fontId="22" fillId="12" borderId="76" xfId="0" applyNumberFormat="1" applyFont="1" applyFill="1" applyBorder="1" applyAlignment="1">
      <alignment horizontal="center" vertical="center"/>
    </xf>
    <xf numFmtId="0" fontId="15" fillId="11" borderId="77" xfId="0" applyFont="1" applyFill="1" applyBorder="1" applyAlignment="1">
      <alignment horizontal="left" vertical="center" wrapText="1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7" fillId="8" borderId="76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0" fontId="28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8" fillId="0" borderId="95" xfId="28" applyFont="1" applyBorder="1" applyAlignment="1">
      <alignment horizontal="center" wrapText="1"/>
    </xf>
    <xf numFmtId="171" fontId="7" fillId="0" borderId="96" xfId="37" applyNumberFormat="1" applyFont="1" applyBorder="1" applyAlignment="1">
      <alignment horizontal="right" vertical="center"/>
    </xf>
    <xf numFmtId="0" fontId="0" fillId="3" borderId="0" xfId="0" applyFill="1" applyBorder="1"/>
    <xf numFmtId="0" fontId="28" fillId="0" borderId="0" xfId="0" applyFont="1" applyBorder="1" applyAlignment="1">
      <alignment horizontal="left"/>
    </xf>
    <xf numFmtId="0" fontId="7" fillId="0" borderId="22" xfId="25" applyFont="1" applyBorder="1" applyAlignment="1">
      <alignment horizontal="left" vertical="top"/>
    </xf>
    <xf numFmtId="0" fontId="7" fillId="0" borderId="22" xfId="25" applyFont="1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14" fillId="16" borderId="77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3" fillId="16" borderId="76" xfId="0" applyFont="1" applyFill="1" applyBorder="1"/>
    <xf numFmtId="0" fontId="13" fillId="16" borderId="77" xfId="0" applyFont="1" applyFill="1" applyBorder="1" applyAlignment="1">
      <alignment horizontal="center" vertical="center"/>
    </xf>
    <xf numFmtId="0" fontId="13" fillId="16" borderId="78" xfId="0" applyFont="1" applyFill="1" applyBorder="1" applyAlignment="1">
      <alignment horizontal="center" vertical="center" wrapText="1"/>
    </xf>
    <xf numFmtId="0" fontId="13" fillId="16" borderId="7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2" fillId="4" borderId="74" xfId="0" applyFont="1" applyFill="1" applyBorder="1" applyAlignment="1">
      <alignment horizontal="center" vertical="center"/>
    </xf>
    <xf numFmtId="3" fontId="15" fillId="11" borderId="80" xfId="0" applyNumberFormat="1" applyFont="1" applyFill="1" applyBorder="1" applyAlignment="1">
      <alignment horizontal="center" vertical="center" wrapText="1"/>
    </xf>
    <xf numFmtId="3" fontId="15" fillId="11" borderId="81" xfId="0" applyNumberFormat="1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3" fontId="15" fillId="8" borderId="82" xfId="0" applyNumberFormat="1" applyFont="1" applyFill="1" applyBorder="1" applyAlignment="1">
      <alignment horizontal="left" vertical="center" wrapText="1"/>
    </xf>
    <xf numFmtId="3" fontId="15" fillId="8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11" borderId="76" xfId="0" applyFont="1" applyFill="1" applyBorder="1" applyAlignment="1">
      <alignment horizontal="center" vertical="center" wrapText="1"/>
    </xf>
    <xf numFmtId="0" fontId="15" fillId="8" borderId="77" xfId="0" applyFont="1" applyFill="1" applyBorder="1" applyAlignment="1">
      <alignment vertical="center"/>
    </xf>
    <xf numFmtId="0" fontId="15" fillId="8" borderId="78" xfId="0" applyFont="1" applyFill="1" applyBorder="1" applyAlignment="1">
      <alignment vertical="center"/>
    </xf>
    <xf numFmtId="0" fontId="15" fillId="8" borderId="79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wrapText="1"/>
    </xf>
    <xf numFmtId="0" fontId="15" fillId="11" borderId="76" xfId="0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horizontal="center" vertical="center"/>
    </xf>
    <xf numFmtId="0" fontId="15" fillId="8" borderId="76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horizontal="left"/>
    </xf>
    <xf numFmtId="0" fontId="15" fillId="11" borderId="77" xfId="0" applyFont="1" applyFill="1" applyBorder="1" applyAlignment="1">
      <alignment horizontal="center" vertical="center" wrapText="1"/>
    </xf>
    <xf numFmtId="0" fontId="15" fillId="11" borderId="78" xfId="0" applyFont="1" applyFill="1" applyBorder="1" applyAlignment="1">
      <alignment horizontal="center" vertical="center" wrapText="1"/>
    </xf>
    <xf numFmtId="0" fontId="15" fillId="11" borderId="79" xfId="0" applyFont="1" applyFill="1" applyBorder="1" applyAlignment="1">
      <alignment horizontal="center" vertical="center" wrapText="1"/>
    </xf>
    <xf numFmtId="0" fontId="15" fillId="15" borderId="77" xfId="0" applyFont="1" applyFill="1" applyBorder="1" applyAlignment="1">
      <alignment horizontal="left"/>
    </xf>
    <xf numFmtId="0" fontId="15" fillId="15" borderId="78" xfId="0" applyFont="1" applyFill="1" applyBorder="1" applyAlignment="1">
      <alignment horizontal="left"/>
    </xf>
    <xf numFmtId="0" fontId="15" fillId="15" borderId="79" xfId="0" applyFont="1" applyFill="1" applyBorder="1" applyAlignment="1">
      <alignment horizontal="left"/>
    </xf>
    <xf numFmtId="0" fontId="15" fillId="8" borderId="77" xfId="0" applyFont="1" applyFill="1" applyBorder="1" applyAlignment="1">
      <alignment horizontal="left" vertical="center"/>
    </xf>
    <xf numFmtId="0" fontId="15" fillId="8" borderId="78" xfId="0" applyFont="1" applyFill="1" applyBorder="1" applyAlignment="1">
      <alignment horizontal="left" vertical="center"/>
    </xf>
    <xf numFmtId="0" fontId="15" fillId="8" borderId="79" xfId="0" applyFont="1" applyFill="1" applyBorder="1" applyAlignment="1">
      <alignment horizontal="left" vertical="center"/>
    </xf>
    <xf numFmtId="0" fontId="25" fillId="0" borderId="0" xfId="28" applyFont="1" applyBorder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41" fillId="0" borderId="0" xfId="0" applyFont="1" applyBorder="1" applyAlignment="1">
      <alignment horizontal="left" vertical="center"/>
    </xf>
    <xf numFmtId="0" fontId="14" fillId="3" borderId="80" xfId="0" applyFont="1" applyFill="1" applyBorder="1" applyAlignment="1">
      <alignment horizontal="center" vertical="center" wrapText="1"/>
    </xf>
    <xf numFmtId="0" fontId="14" fillId="3" borderId="8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88" xfId="0" applyFont="1" applyFill="1" applyBorder="1" applyAlignment="1">
      <alignment horizontal="center" vertical="center" wrapText="1"/>
    </xf>
    <xf numFmtId="0" fontId="15" fillId="8" borderId="86" xfId="0" applyFont="1" applyFill="1" applyBorder="1" applyAlignment="1">
      <alignment horizontal="left" vertical="center" wrapText="1"/>
    </xf>
    <xf numFmtId="0" fontId="15" fillId="8" borderId="89" xfId="0" applyFont="1" applyFill="1" applyBorder="1" applyAlignment="1">
      <alignment horizontal="left" vertical="center" wrapText="1"/>
    </xf>
    <xf numFmtId="0" fontId="15" fillId="11" borderId="91" xfId="0" applyFont="1" applyFill="1" applyBorder="1" applyAlignment="1">
      <alignment horizontal="center" vertical="center"/>
    </xf>
    <xf numFmtId="0" fontId="15" fillId="10" borderId="80" xfId="0" applyFont="1" applyFill="1" applyBorder="1" applyAlignment="1">
      <alignment horizontal="center" vertical="center" wrapText="1"/>
    </xf>
    <xf numFmtId="0" fontId="15" fillId="10" borderId="81" xfId="0" applyFont="1" applyFill="1" applyBorder="1" applyAlignment="1">
      <alignment horizontal="center" vertical="center" wrapText="1"/>
    </xf>
    <xf numFmtId="0" fontId="15" fillId="10" borderId="88" xfId="0" applyFont="1" applyFill="1" applyBorder="1" applyAlignment="1">
      <alignment horizontal="center" vertical="center" wrapText="1"/>
    </xf>
    <xf numFmtId="0" fontId="15" fillId="9" borderId="77" xfId="0" applyFont="1" applyFill="1" applyBorder="1" applyAlignment="1">
      <alignment horizontal="center" vertical="center" wrapText="1"/>
    </xf>
    <xf numFmtId="0" fontId="15" fillId="9" borderId="78" xfId="0" applyFont="1" applyFill="1" applyBorder="1" applyAlignment="1">
      <alignment horizontal="center" vertical="center" wrapText="1"/>
    </xf>
    <xf numFmtId="0" fontId="15" fillId="9" borderId="79" xfId="0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horizontal="left" vertical="center" wrapText="1"/>
    </xf>
    <xf numFmtId="0" fontId="40" fillId="0" borderId="90" xfId="0" applyFont="1" applyBorder="1" applyAlignment="1">
      <alignment horizontal="left" vertical="center" wrapText="1"/>
    </xf>
    <xf numFmtId="0" fontId="40" fillId="0" borderId="90" xfId="0" applyFont="1" applyBorder="1" applyAlignment="1">
      <alignment horizontal="left" vertical="center"/>
    </xf>
    <xf numFmtId="0" fontId="7" fillId="0" borderId="19" xfId="25" applyFont="1" applyBorder="1" applyAlignment="1">
      <alignment horizontal="center"/>
    </xf>
    <xf numFmtId="0" fontId="7" fillId="0" borderId="51" xfId="25" applyFont="1" applyBorder="1" applyAlignment="1">
      <alignment horizontal="center"/>
    </xf>
    <xf numFmtId="0" fontId="7" fillId="0" borderId="22" xfId="25" applyFont="1" applyBorder="1" applyAlignment="1">
      <alignment horizontal="center"/>
    </xf>
    <xf numFmtId="0" fontId="22" fillId="12" borderId="77" xfId="0" applyFont="1" applyFill="1" applyBorder="1" applyAlignment="1">
      <alignment horizontal="left" vertical="center" wrapText="1"/>
    </xf>
    <xf numFmtId="0" fontId="22" fillId="12" borderId="78" xfId="0" applyFont="1" applyFill="1" applyBorder="1" applyAlignment="1">
      <alignment horizontal="left" vertical="center" wrapText="1"/>
    </xf>
    <xf numFmtId="0" fontId="22" fillId="12" borderId="79" xfId="0" applyFont="1" applyFill="1" applyBorder="1" applyAlignment="1">
      <alignment horizontal="left" vertical="center" wrapText="1"/>
    </xf>
    <xf numFmtId="0" fontId="22" fillId="13" borderId="77" xfId="0" applyFont="1" applyFill="1" applyBorder="1" applyAlignment="1">
      <alignment horizontal="left" vertical="center" wrapText="1"/>
    </xf>
    <xf numFmtId="0" fontId="22" fillId="13" borderId="78" xfId="0" applyFont="1" applyFill="1" applyBorder="1" applyAlignment="1">
      <alignment horizontal="left" vertical="center" wrapText="1"/>
    </xf>
    <xf numFmtId="0" fontId="22" fillId="13" borderId="79" xfId="0" applyFont="1" applyFill="1" applyBorder="1" applyAlignment="1">
      <alignment horizontal="left" vertical="center" wrapText="1"/>
    </xf>
    <xf numFmtId="0" fontId="23" fillId="11" borderId="78" xfId="0" applyFont="1" applyFill="1" applyBorder="1" applyAlignment="1">
      <alignment horizontal="center" vertical="center" wrapText="1"/>
    </xf>
    <xf numFmtId="0" fontId="23" fillId="11" borderId="79" xfId="0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horizontal="left" wrapText="1"/>
    </xf>
    <xf numFmtId="0" fontId="14" fillId="13" borderId="77" xfId="0" applyFont="1" applyFill="1" applyBorder="1" applyAlignment="1">
      <alignment horizontal="left" vertical="center" wrapText="1"/>
    </xf>
    <xf numFmtId="0" fontId="14" fillId="13" borderId="78" xfId="0" applyFont="1" applyFill="1" applyBorder="1" applyAlignment="1">
      <alignment horizontal="left" vertical="center" wrapText="1"/>
    </xf>
    <xf numFmtId="0" fontId="14" fillId="13" borderId="79" xfId="0" applyFont="1" applyFill="1" applyBorder="1" applyAlignment="1">
      <alignment horizontal="left" vertical="center" wrapText="1"/>
    </xf>
    <xf numFmtId="0" fontId="15" fillId="8" borderId="86" xfId="0" applyFont="1" applyFill="1" applyBorder="1" applyAlignment="1">
      <alignment horizontal="left"/>
    </xf>
    <xf numFmtId="0" fontId="15" fillId="11" borderId="92" xfId="0" applyFont="1" applyFill="1" applyBorder="1" applyAlignment="1">
      <alignment horizontal="center" vertical="center"/>
    </xf>
    <xf numFmtId="0" fontId="39" fillId="0" borderId="0" xfId="0" applyFont="1" applyAlignment="1">
      <alignment horizontal="left" wrapText="1"/>
    </xf>
    <xf numFmtId="0" fontId="13" fillId="16" borderId="78" xfId="0" applyFont="1" applyFill="1" applyBorder="1" applyAlignment="1">
      <alignment horizontal="center"/>
    </xf>
    <xf numFmtId="0" fontId="13" fillId="16" borderId="79" xfId="0" applyFont="1" applyFill="1" applyBorder="1" applyAlignment="1">
      <alignment horizontal="center"/>
    </xf>
    <xf numFmtId="0" fontId="28" fillId="0" borderId="0" xfId="0" applyFont="1" applyAlignment="1">
      <alignment horizontal="left" vertical="top"/>
    </xf>
    <xf numFmtId="0" fontId="15" fillId="8" borderId="77" xfId="0" applyFont="1" applyFill="1" applyBorder="1" applyAlignment="1">
      <alignment horizontal="left" vertical="center" wrapText="1"/>
    </xf>
    <xf numFmtId="0" fontId="15" fillId="8" borderId="78" xfId="0" applyFont="1" applyFill="1" applyBorder="1" applyAlignment="1">
      <alignment horizontal="left" vertical="center" wrapText="1"/>
    </xf>
    <xf numFmtId="0" fontId="15" fillId="8" borderId="79" xfId="0" applyFont="1" applyFill="1" applyBorder="1" applyAlignment="1">
      <alignment horizontal="left" vertical="center" wrapText="1"/>
    </xf>
    <xf numFmtId="0" fontId="15" fillId="11" borderId="76" xfId="2" applyFont="1" applyFill="1" applyBorder="1" applyAlignment="1">
      <alignment horizontal="left" vertical="top"/>
    </xf>
    <xf numFmtId="0" fontId="15" fillId="11" borderId="76" xfId="2" applyFont="1" applyFill="1" applyBorder="1" applyAlignment="1">
      <alignment horizontal="left" vertical="center"/>
    </xf>
    <xf numFmtId="0" fontId="14" fillId="16" borderId="76" xfId="2" applyFont="1" applyFill="1" applyBorder="1" applyAlignment="1">
      <alignment horizontal="center" vertical="center"/>
    </xf>
    <xf numFmtId="0" fontId="13" fillId="16" borderId="76" xfId="0" applyFont="1" applyFill="1" applyBorder="1" applyAlignment="1">
      <alignment horizontal="center" vertical="center"/>
    </xf>
    <xf numFmtId="0" fontId="14" fillId="16" borderId="76" xfId="0" applyFont="1" applyFill="1" applyBorder="1" applyAlignment="1">
      <alignment horizontal="center" vertical="center"/>
    </xf>
    <xf numFmtId="0" fontId="15" fillId="11" borderId="77" xfId="0" applyFont="1" applyFill="1" applyBorder="1" applyAlignment="1">
      <alignment horizontal="left"/>
    </xf>
    <xf numFmtId="0" fontId="15" fillId="11" borderId="78" xfId="0" applyFont="1" applyFill="1" applyBorder="1" applyAlignment="1">
      <alignment horizontal="left"/>
    </xf>
    <xf numFmtId="0" fontId="15" fillId="11" borderId="79" xfId="0" applyFont="1" applyFill="1" applyBorder="1" applyAlignment="1">
      <alignment horizontal="left"/>
    </xf>
    <xf numFmtId="0" fontId="14" fillId="16" borderId="76" xfId="0" applyFont="1" applyFill="1" applyBorder="1" applyAlignment="1">
      <alignment horizontal="center"/>
    </xf>
    <xf numFmtId="0" fontId="15" fillId="8" borderId="77" xfId="0" applyFont="1" applyFill="1" applyBorder="1" applyAlignment="1">
      <alignment vertical="center" wrapText="1"/>
    </xf>
    <xf numFmtId="0" fontId="15" fillId="8" borderId="78" xfId="0" applyFont="1" applyFill="1" applyBorder="1" applyAlignment="1">
      <alignment vertical="center" wrapText="1"/>
    </xf>
    <xf numFmtId="0" fontId="15" fillId="8" borderId="79" xfId="0" applyFont="1" applyFill="1" applyBorder="1" applyAlignment="1">
      <alignment vertical="center" wrapText="1"/>
    </xf>
    <xf numFmtId="0" fontId="15" fillId="11" borderId="77" xfId="1" applyFont="1" applyFill="1" applyBorder="1" applyAlignment="1">
      <alignment horizontal="left" vertical="top"/>
    </xf>
    <xf numFmtId="0" fontId="15" fillId="11" borderId="78" xfId="1" applyFont="1" applyFill="1" applyBorder="1" applyAlignment="1">
      <alignment horizontal="left" vertical="top"/>
    </xf>
    <xf numFmtId="0" fontId="15" fillId="11" borderId="79" xfId="1" applyFont="1" applyFill="1" applyBorder="1" applyAlignment="1">
      <alignment horizontal="left" vertical="top"/>
    </xf>
    <xf numFmtId="0" fontId="15" fillId="11" borderId="77" xfId="12" applyFont="1" applyFill="1" applyBorder="1" applyAlignment="1">
      <alignment horizontal="left" vertical="center"/>
    </xf>
    <xf numFmtId="0" fontId="15" fillId="11" borderId="78" xfId="12" applyFont="1" applyFill="1" applyBorder="1" applyAlignment="1">
      <alignment horizontal="left" vertical="center"/>
    </xf>
    <xf numFmtId="0" fontId="15" fillId="11" borderId="79" xfId="12" applyFont="1" applyFill="1" applyBorder="1" applyAlignment="1">
      <alignment horizontal="left" vertical="center"/>
    </xf>
    <xf numFmtId="0" fontId="15" fillId="11" borderId="77" xfId="0" applyFont="1" applyFill="1" applyBorder="1" applyAlignment="1">
      <alignment horizontal="left" vertical="center"/>
    </xf>
    <xf numFmtId="0" fontId="15" fillId="11" borderId="78" xfId="0" applyFont="1" applyFill="1" applyBorder="1" applyAlignment="1">
      <alignment horizontal="left" vertical="center"/>
    </xf>
    <xf numFmtId="0" fontId="15" fillId="11" borderId="79" xfId="0" applyFont="1" applyFill="1" applyBorder="1" applyAlignment="1">
      <alignment horizontal="left" vertical="center"/>
    </xf>
    <xf numFmtId="0" fontId="1" fillId="13" borderId="77" xfId="0" applyFont="1" applyFill="1" applyBorder="1" applyAlignment="1">
      <alignment horizontal="left"/>
    </xf>
    <xf numFmtId="0" fontId="1" fillId="13" borderId="78" xfId="0" applyFont="1" applyFill="1" applyBorder="1" applyAlignment="1">
      <alignment horizontal="left"/>
    </xf>
    <xf numFmtId="0" fontId="1" fillId="13" borderId="79" xfId="0" applyFont="1" applyFill="1" applyBorder="1" applyAlignment="1">
      <alignment horizontal="left"/>
    </xf>
    <xf numFmtId="0" fontId="1" fillId="12" borderId="77" xfId="0" applyFont="1" applyFill="1" applyBorder="1" applyAlignment="1">
      <alignment horizontal="left"/>
    </xf>
    <xf numFmtId="0" fontId="1" fillId="12" borderId="78" xfId="0" applyFont="1" applyFill="1" applyBorder="1" applyAlignment="1">
      <alignment horizontal="left"/>
    </xf>
    <xf numFmtId="0" fontId="1" fillId="12" borderId="79" xfId="0" applyFont="1" applyFill="1" applyBorder="1" applyAlignment="1">
      <alignment horizontal="left"/>
    </xf>
    <xf numFmtId="0" fontId="3" fillId="12" borderId="77" xfId="16" applyFont="1" applyFill="1" applyBorder="1" applyAlignment="1">
      <alignment horizontal="left" vertical="center"/>
    </xf>
    <xf numFmtId="0" fontId="3" fillId="12" borderId="78" xfId="16" applyFont="1" applyFill="1" applyBorder="1" applyAlignment="1">
      <alignment horizontal="left" vertical="center"/>
    </xf>
    <xf numFmtId="0" fontId="3" fillId="12" borderId="79" xfId="16" applyFont="1" applyFill="1" applyBorder="1" applyAlignment="1">
      <alignment horizontal="left" vertical="center"/>
    </xf>
    <xf numFmtId="0" fontId="3" fillId="13" borderId="77" xfId="5" applyFont="1" applyFill="1" applyBorder="1" applyAlignment="1">
      <alignment horizontal="left" vertical="center"/>
    </xf>
    <xf numFmtId="0" fontId="3" fillId="13" borderId="78" xfId="5" applyFont="1" applyFill="1" applyBorder="1" applyAlignment="1">
      <alignment horizontal="left" vertical="center"/>
    </xf>
    <xf numFmtId="0" fontId="3" fillId="13" borderId="79" xfId="5" applyFont="1" applyFill="1" applyBorder="1" applyAlignment="1">
      <alignment horizontal="left" vertical="center"/>
    </xf>
    <xf numFmtId="0" fontId="39" fillId="0" borderId="78" xfId="0" applyFont="1" applyBorder="1" applyAlignment="1">
      <alignment horizontal="left"/>
    </xf>
    <xf numFmtId="0" fontId="15" fillId="8" borderId="77" xfId="0" applyFont="1" applyFill="1" applyBorder="1" applyAlignment="1">
      <alignment horizontal="left"/>
    </xf>
    <xf numFmtId="0" fontId="15" fillId="8" borderId="78" xfId="0" applyFont="1" applyFill="1" applyBorder="1" applyAlignment="1">
      <alignment horizontal="left"/>
    </xf>
    <xf numFmtId="0" fontId="15" fillId="8" borderId="79" xfId="0" applyFont="1" applyFill="1" applyBorder="1" applyAlignment="1">
      <alignment horizontal="left"/>
    </xf>
    <xf numFmtId="0" fontId="15" fillId="11" borderId="77" xfId="7" applyFont="1" applyFill="1" applyBorder="1" applyAlignment="1">
      <alignment horizontal="left" vertical="top"/>
    </xf>
    <xf numFmtId="0" fontId="15" fillId="11" borderId="78" xfId="7" applyFont="1" applyFill="1" applyBorder="1" applyAlignment="1">
      <alignment horizontal="left" vertical="top"/>
    </xf>
    <xf numFmtId="0" fontId="15" fillId="11" borderId="79" xfId="7" applyFont="1" applyFill="1" applyBorder="1" applyAlignment="1">
      <alignment horizontal="left" vertical="top"/>
    </xf>
    <xf numFmtId="0" fontId="15" fillId="11" borderId="76" xfId="0" applyFont="1" applyFill="1" applyBorder="1" applyAlignment="1">
      <alignment horizontal="left"/>
    </xf>
    <xf numFmtId="3" fontId="14" fillId="16" borderId="76" xfId="0" applyNumberFormat="1" applyFont="1" applyFill="1" applyBorder="1" applyAlignment="1">
      <alignment horizontal="center" vertical="center" wrapText="1"/>
    </xf>
    <xf numFmtId="3" fontId="14" fillId="16" borderId="77" xfId="0" applyNumberFormat="1" applyFont="1" applyFill="1" applyBorder="1" applyAlignment="1">
      <alignment horizontal="center" vertical="center" wrapText="1"/>
    </xf>
    <xf numFmtId="3" fontId="14" fillId="16" borderId="79" xfId="0" applyNumberFormat="1" applyFont="1" applyFill="1" applyBorder="1" applyAlignment="1">
      <alignment horizontal="center" vertical="center" wrapText="1"/>
    </xf>
    <xf numFmtId="0" fontId="15" fillId="8" borderId="80" xfId="0" applyFont="1" applyFill="1" applyBorder="1" applyAlignment="1">
      <alignment horizontal="left"/>
    </xf>
    <xf numFmtId="0" fontId="15" fillId="8" borderId="81" xfId="0" applyFont="1" applyFill="1" applyBorder="1" applyAlignment="1">
      <alignment horizontal="left"/>
    </xf>
    <xf numFmtId="0" fontId="19" fillId="0" borderId="33" xfId="13" applyFont="1" applyBorder="1" applyAlignment="1">
      <alignment horizontal="center" vertical="center" wrapText="1"/>
    </xf>
    <xf numFmtId="0" fontId="19" fillId="0" borderId="7" xfId="13" applyFont="1" applyBorder="1" applyAlignment="1">
      <alignment horizontal="center" vertical="center"/>
    </xf>
    <xf numFmtId="0" fontId="20" fillId="0" borderId="35" xfId="13" applyFont="1" applyBorder="1" applyAlignment="1">
      <alignment horizontal="center" vertical="center"/>
    </xf>
    <xf numFmtId="0" fontId="20" fillId="0" borderId="1" xfId="13" applyFont="1" applyBorder="1" applyAlignment="1">
      <alignment horizontal="center" vertical="center"/>
    </xf>
    <xf numFmtId="0" fontId="20" fillId="0" borderId="36" xfId="13" applyFont="1" applyBorder="1" applyAlignment="1">
      <alignment horizontal="center" vertical="center"/>
    </xf>
    <xf numFmtId="0" fontId="20" fillId="0" borderId="10" xfId="13" applyFont="1" applyBorder="1" applyAlignment="1">
      <alignment horizontal="center" vertical="center"/>
    </xf>
    <xf numFmtId="0" fontId="20" fillId="0" borderId="37" xfId="13" applyFont="1" applyBorder="1" applyAlignment="1">
      <alignment horizontal="left" vertical="top" wrapText="1"/>
    </xf>
    <xf numFmtId="0" fontId="7" fillId="0" borderId="34" xfId="15" applyFont="1" applyBorder="1" applyAlignment="1">
      <alignment horizontal="center" wrapText="1"/>
    </xf>
    <xf numFmtId="0" fontId="7" fillId="0" borderId="43" xfId="15" applyFont="1" applyBorder="1" applyAlignment="1">
      <alignment horizontal="center" vertical="center"/>
    </xf>
    <xf numFmtId="0" fontId="7" fillId="0" borderId="37" xfId="15" applyFont="1" applyBorder="1" applyAlignment="1">
      <alignment horizontal="left" vertical="top" wrapText="1"/>
    </xf>
    <xf numFmtId="0" fontId="7" fillId="0" borderId="35" xfId="15" applyFont="1" applyBorder="1" applyAlignment="1">
      <alignment horizontal="center" vertical="center"/>
    </xf>
    <xf numFmtId="0" fontId="7" fillId="0" borderId="36" xfId="15" applyFont="1" applyBorder="1" applyAlignment="1">
      <alignment horizontal="center" vertical="center"/>
    </xf>
    <xf numFmtId="0" fontId="2" fillId="0" borderId="33" xfId="15" applyFont="1" applyBorder="1" applyAlignment="1">
      <alignment horizontal="center" vertical="center" wrapText="1"/>
    </xf>
    <xf numFmtId="0" fontId="2" fillId="0" borderId="7" xfId="15" applyFont="1" applyBorder="1" applyAlignment="1">
      <alignment horizontal="center" vertical="center"/>
    </xf>
    <xf numFmtId="0" fontId="7" fillId="0" borderId="1" xfId="15" applyFont="1" applyBorder="1" applyAlignment="1">
      <alignment horizontal="center" vertical="center"/>
    </xf>
    <xf numFmtId="0" fontId="7" fillId="0" borderId="10" xfId="15" applyFont="1" applyBorder="1" applyAlignment="1">
      <alignment horizontal="center" vertical="center"/>
    </xf>
    <xf numFmtId="0" fontId="19" fillId="0" borderId="33" xfId="14" applyFont="1" applyBorder="1" applyAlignment="1">
      <alignment horizontal="center" vertical="center" wrapText="1"/>
    </xf>
    <xf numFmtId="0" fontId="19" fillId="0" borderId="7" xfId="14" applyFont="1" applyBorder="1" applyAlignment="1">
      <alignment horizontal="center" vertical="center"/>
    </xf>
    <xf numFmtId="0" fontId="20" fillId="0" borderId="35" xfId="14" applyFont="1" applyBorder="1" applyAlignment="1">
      <alignment horizontal="center" vertical="center"/>
    </xf>
    <xf numFmtId="0" fontId="20" fillId="0" borderId="1" xfId="14" applyFont="1" applyBorder="1" applyAlignment="1">
      <alignment horizontal="center" vertical="center"/>
    </xf>
    <xf numFmtId="0" fontId="20" fillId="0" borderId="36" xfId="14" applyFont="1" applyBorder="1" applyAlignment="1">
      <alignment horizontal="center" vertical="center"/>
    </xf>
    <xf numFmtId="0" fontId="20" fillId="0" borderId="10" xfId="14" applyFont="1" applyBorder="1" applyAlignment="1">
      <alignment horizontal="center" vertical="center"/>
    </xf>
    <xf numFmtId="0" fontId="20" fillId="3" borderId="34" xfId="14" applyFont="1" applyFill="1" applyBorder="1" applyAlignment="1">
      <alignment horizontal="center" wrapText="1"/>
    </xf>
    <xf numFmtId="0" fontId="20" fillId="3" borderId="43" xfId="14" applyFont="1" applyFill="1" applyBorder="1" applyAlignment="1">
      <alignment horizontal="center" vertical="center"/>
    </xf>
    <xf numFmtId="0" fontId="20" fillId="3" borderId="37" xfId="14" applyFont="1" applyFill="1" applyBorder="1" applyAlignment="1">
      <alignment horizontal="left" vertical="top" wrapText="1"/>
    </xf>
    <xf numFmtId="0" fontId="20" fillId="3" borderId="35" xfId="14" applyFont="1" applyFill="1" applyBorder="1" applyAlignment="1">
      <alignment horizontal="center" vertical="center"/>
    </xf>
    <xf numFmtId="0" fontId="20" fillId="3" borderId="36" xfId="14" applyFont="1" applyFill="1" applyBorder="1" applyAlignment="1">
      <alignment horizontal="center" vertical="center"/>
    </xf>
  </cellXfs>
  <cellStyles count="39">
    <cellStyle name="Normal" xfId="0" builtinId="0"/>
    <cellStyle name="Normal_Chapter6Respite_1" xfId="8"/>
    <cellStyle name="Normal_Chapter7TAA" xfId="6"/>
    <cellStyle name="Normal_Current DAY" xfId="10"/>
    <cellStyle name="Normal_Current Respite" xfId="11"/>
    <cellStyle name="Normal_CurrentT,P,R" xfId="2"/>
    <cellStyle name="Normal_Figure 2.1" xfId="34"/>
    <cellStyle name="Normal_Figure 2.1_1" xfId="29"/>
    <cellStyle name="Normal_Figure 2.2" xfId="28"/>
    <cellStyle name="Normal_Figure 2.2_1" xfId="35"/>
    <cellStyle name="Normal_Figure 2.3" xfId="25"/>
    <cellStyle name="Normal_Figure 2.4" xfId="23"/>
    <cellStyle name="Normal_FTAA AsdReq" xfId="9"/>
    <cellStyle name="Normal_Sheet1" xfId="4"/>
    <cellStyle name="Normal_Sheet1_1" xfId="33"/>
    <cellStyle name="Normal_Sheet11" xfId="22"/>
    <cellStyle name="Normal_Sheet14" xfId="20"/>
    <cellStyle name="Normal_Sheet16" xfId="21"/>
    <cellStyle name="Normal_Sheet2" xfId="1"/>
    <cellStyle name="Normal_Sheet3" xfId="5"/>
    <cellStyle name="Normal_Sheet4" xfId="24"/>
    <cellStyle name="Normal_Sheet5" xfId="18"/>
    <cellStyle name="Normal_Sheet6" xfId="7"/>
    <cellStyle name="Normal_Sheet7" xfId="37"/>
    <cellStyle name="Normal_Sheet8" xfId="38"/>
    <cellStyle name="Normal_Sheet9" xfId="3"/>
    <cellStyle name="Normal_Sheet9 2" xfId="12"/>
    <cellStyle name="Normal_TAA" xfId="13"/>
    <cellStyle name="Normal_TAA_ass_req" xfId="14"/>
    <cellStyle name="Normal_TAA_ass_req_1" xfId="15"/>
    <cellStyle name="Normal_Table 1.1" xfId="30"/>
    <cellStyle name="Normal_Table 1.2" xfId="31"/>
    <cellStyle name="Normal_Table 2.1" xfId="32"/>
    <cellStyle name="Normal_Table 2.5" xfId="27"/>
    <cellStyle name="Normal_Table 2.6" xfId="26"/>
    <cellStyle name="Normal_Table 2.7" xfId="19"/>
    <cellStyle name="Normal_Table 2.8" xfId="36"/>
    <cellStyle name="Normal_Table 3.6" xfId="16"/>
    <cellStyle name="Percent" xfId="17" builtinId="5"/>
  </cellStyles>
  <dxfs count="0"/>
  <tableStyles count="0" defaultTableStyle="TableStyleMedium9" defaultPivotStyle="PivotStyleLight16"/>
  <colors>
    <mruColors>
      <color rgb="FFE2DCDA"/>
      <color rgb="FF003E90"/>
      <color rgb="FFE64285"/>
      <color rgb="FF94F2F2"/>
      <color rgb="FFFFED00"/>
      <color rgb="FFC4BAB6"/>
      <color rgb="FF6F5D4C"/>
      <color rgb="FF054285"/>
      <color rgb="FF05386C"/>
      <color rgb="FFADA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4683349593124"/>
          <c:y val="3.2538050706128224E-2"/>
          <c:w val="0.83279706051400559"/>
          <c:h val="0.68882649722403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4F2F2"/>
            </a:solidFill>
          </c:spPr>
          <c:invertIfNegative val="0"/>
          <c:cat>
            <c:strRef>
              <c:f>#REF!</c:f>
              <c:strCache>
                <c:ptCount val="9"/>
                <c:pt idx="0">
                  <c:v>0-4 years</c:v>
                </c:pt>
                <c:pt idx="1">
                  <c:v>5-12 years</c:v>
                </c:pt>
                <c:pt idx="2">
                  <c:v>13-17 years</c:v>
                </c:pt>
                <c:pt idx="3">
                  <c:v>18-24 years</c:v>
                </c:pt>
                <c:pt idx="4">
                  <c:v>25-39 years</c:v>
                </c:pt>
                <c:pt idx="5">
                  <c:v>40-59 years</c:v>
                </c:pt>
                <c:pt idx="6">
                  <c:v>60-65 years</c:v>
                </c:pt>
                <c:pt idx="7">
                  <c:v>Under 18 years</c:v>
                </c:pt>
                <c:pt idx="8">
                  <c:v>18-65 years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9"/>
                <c:pt idx="0">
                  <c:v>68</c:v>
                </c:pt>
                <c:pt idx="1">
                  <c:v>636</c:v>
                </c:pt>
                <c:pt idx="2">
                  <c:v>436</c:v>
                </c:pt>
                <c:pt idx="3">
                  <c:v>372</c:v>
                </c:pt>
                <c:pt idx="4">
                  <c:v>756</c:v>
                </c:pt>
                <c:pt idx="5">
                  <c:v>1919</c:v>
                </c:pt>
                <c:pt idx="6">
                  <c:v>785</c:v>
                </c:pt>
                <c:pt idx="7">
                  <c:v>1140</c:v>
                </c:pt>
                <c:pt idx="8">
                  <c:v>3832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3E90"/>
            </a:solidFill>
          </c:spPr>
          <c:invertIfNegative val="0"/>
          <c:cat>
            <c:strRef>
              <c:f>#REF!</c:f>
              <c:strCache>
                <c:ptCount val="9"/>
                <c:pt idx="0">
                  <c:v>0-4 years</c:v>
                </c:pt>
                <c:pt idx="1">
                  <c:v>5-12 years</c:v>
                </c:pt>
                <c:pt idx="2">
                  <c:v>13-17 years</c:v>
                </c:pt>
                <c:pt idx="3">
                  <c:v>18-24 years</c:v>
                </c:pt>
                <c:pt idx="4">
                  <c:v>25-39 years</c:v>
                </c:pt>
                <c:pt idx="5">
                  <c:v>40-59 years</c:v>
                </c:pt>
                <c:pt idx="6">
                  <c:v>60-65 years</c:v>
                </c:pt>
                <c:pt idx="7">
                  <c:v>Under 18 years</c:v>
                </c:pt>
                <c:pt idx="8">
                  <c:v>18-65 years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9"/>
                <c:pt idx="0">
                  <c:v>116</c:v>
                </c:pt>
                <c:pt idx="1">
                  <c:v>1121</c:v>
                </c:pt>
                <c:pt idx="2">
                  <c:v>609</c:v>
                </c:pt>
                <c:pt idx="3">
                  <c:v>507</c:v>
                </c:pt>
                <c:pt idx="4">
                  <c:v>639</c:v>
                </c:pt>
                <c:pt idx="5">
                  <c:v>1373</c:v>
                </c:pt>
                <c:pt idx="6">
                  <c:v>619</c:v>
                </c:pt>
                <c:pt idx="7">
                  <c:v>1846</c:v>
                </c:pt>
                <c:pt idx="8">
                  <c:v>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77856"/>
        <c:axId val="134379392"/>
      </c:barChart>
      <c:catAx>
        <c:axId val="134377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379392"/>
        <c:crosses val="autoZero"/>
        <c:auto val="1"/>
        <c:lblAlgn val="ctr"/>
        <c:lblOffset val="100"/>
        <c:noMultiLvlLbl val="0"/>
      </c:catAx>
      <c:valAx>
        <c:axId val="13437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Numbers registered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20279928550597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437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>
            <a:noFill/>
          </a:ln>
        </c:sp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currently receiving</c:v>
          </c:tx>
          <c:invertIfNegative val="0"/>
          <c:cat>
            <c:strRef>
              <c:f>'PASS use &amp; req'!$A$5:$A$21</c:f>
              <c:strCache>
                <c:ptCount val="17"/>
                <c:pt idx="0">
                  <c:v>Personal Assistant</c:v>
                </c:pt>
                <c:pt idx="1">
                  <c:v>Home Help</c:v>
                </c:pt>
                <c:pt idx="2">
                  <c:v>Home Care Assistant</c:v>
                </c:pt>
                <c:pt idx="3">
                  <c:v>Twilight Nurse</c:v>
                </c:pt>
                <c:pt idx="4">
                  <c:v>Driving Instructor (adapted car)</c:v>
                </c:pt>
                <c:pt idx="5">
                  <c:v>Communication Assistant</c:v>
                </c:pt>
                <c:pt idx="6">
                  <c:v>Peer Support</c:v>
                </c:pt>
                <c:pt idx="7">
                  <c:v>Guide Dog Service</c:v>
                </c:pt>
                <c:pt idx="8">
                  <c:v>Personal Reader</c:v>
                </c:pt>
                <c:pt idx="9">
                  <c:v>Tape Library Support</c:v>
                </c:pt>
                <c:pt idx="10">
                  <c:v>Braille (Library Support)</c:v>
                </c:pt>
                <c:pt idx="11">
                  <c:v>Large Print(Library Support)</c:v>
                </c:pt>
                <c:pt idx="12">
                  <c:v>Sighted Guide</c:v>
                </c:pt>
                <c:pt idx="13">
                  <c:v>Sign Language Interpreter</c:v>
                </c:pt>
                <c:pt idx="14">
                  <c:v>Speed Text</c:v>
                </c:pt>
                <c:pt idx="15">
                  <c:v>Lip Speaking</c:v>
                </c:pt>
                <c:pt idx="16">
                  <c:v>Sign Language Tuition</c:v>
                </c:pt>
              </c:strCache>
            </c:strRef>
          </c:cat>
          <c:val>
            <c:numRef>
              <c:f>'PASS use &amp; req'!$C$5:$C$21</c:f>
              <c:numCache>
                <c:formatCode>0.0</c:formatCode>
                <c:ptCount val="17"/>
                <c:pt idx="0">
                  <c:v>9.4243874148180353</c:v>
                </c:pt>
                <c:pt idx="1">
                  <c:v>7.9019863708858926</c:v>
                </c:pt>
                <c:pt idx="2">
                  <c:v>5.0166739161954474</c:v>
                </c:pt>
                <c:pt idx="3">
                  <c:v>0.14499057561258519</c:v>
                </c:pt>
                <c:pt idx="4">
                  <c:v>1.0149340292880962</c:v>
                </c:pt>
                <c:pt idx="5">
                  <c:v>0.11599246049006816</c:v>
                </c:pt>
                <c:pt idx="6">
                  <c:v>5.6981296215745978</c:v>
                </c:pt>
                <c:pt idx="7">
                  <c:v>0.46396984196027263</c:v>
                </c:pt>
                <c:pt idx="8">
                  <c:v>0.14499057561258519</c:v>
                </c:pt>
                <c:pt idx="9">
                  <c:v>1.8703784254023488</c:v>
                </c:pt>
                <c:pt idx="10">
                  <c:v>0.42047266927649701</c:v>
                </c:pt>
                <c:pt idx="11">
                  <c:v>1.2179208351457156</c:v>
                </c:pt>
                <c:pt idx="12">
                  <c:v>0.18848774829636072</c:v>
                </c:pt>
                <c:pt idx="13">
                  <c:v>0.71045382050166739</c:v>
                </c:pt>
                <c:pt idx="14">
                  <c:v>0.10149340292880964</c:v>
                </c:pt>
                <c:pt idx="15">
                  <c:v>2.899811512251704E-2</c:v>
                </c:pt>
                <c:pt idx="16">
                  <c:v>0.17398869073510223</c:v>
                </c:pt>
              </c:numCache>
            </c:numRef>
          </c:val>
        </c:ser>
        <c:ser>
          <c:idx val="1"/>
          <c:order val="1"/>
          <c:tx>
            <c:v>% requiring service</c:v>
          </c:tx>
          <c:invertIfNegative val="0"/>
          <c:cat>
            <c:strRef>
              <c:f>'PASS use &amp; req'!$A$5:$A$21</c:f>
              <c:strCache>
                <c:ptCount val="17"/>
                <c:pt idx="0">
                  <c:v>Personal Assistant</c:v>
                </c:pt>
                <c:pt idx="1">
                  <c:v>Home Help</c:v>
                </c:pt>
                <c:pt idx="2">
                  <c:v>Home Care Assistant</c:v>
                </c:pt>
                <c:pt idx="3">
                  <c:v>Twilight Nurse</c:v>
                </c:pt>
                <c:pt idx="4">
                  <c:v>Driving Instructor (adapted car)</c:v>
                </c:pt>
                <c:pt idx="5">
                  <c:v>Communication Assistant</c:v>
                </c:pt>
                <c:pt idx="6">
                  <c:v>Peer Support</c:v>
                </c:pt>
                <c:pt idx="7">
                  <c:v>Guide Dog Service</c:v>
                </c:pt>
                <c:pt idx="8">
                  <c:v>Personal Reader</c:v>
                </c:pt>
                <c:pt idx="9">
                  <c:v>Tape Library Support</c:v>
                </c:pt>
                <c:pt idx="10">
                  <c:v>Braille (Library Support)</c:v>
                </c:pt>
                <c:pt idx="11">
                  <c:v>Large Print(Library Support)</c:v>
                </c:pt>
                <c:pt idx="12">
                  <c:v>Sighted Guide</c:v>
                </c:pt>
                <c:pt idx="13">
                  <c:v>Sign Language Interpreter</c:v>
                </c:pt>
                <c:pt idx="14">
                  <c:v>Speed Text</c:v>
                </c:pt>
                <c:pt idx="15">
                  <c:v>Lip Speaking</c:v>
                </c:pt>
                <c:pt idx="16">
                  <c:v>Sign Language Tuition</c:v>
                </c:pt>
              </c:strCache>
            </c:strRef>
          </c:cat>
          <c:val>
            <c:numRef>
              <c:f>'PASS use &amp; req'!$E$5:$E$21</c:f>
              <c:numCache>
                <c:formatCode>0.0</c:formatCode>
                <c:ptCount val="17"/>
                <c:pt idx="0">
                  <c:v>22.734522256053356</c:v>
                </c:pt>
                <c:pt idx="1">
                  <c:v>27.896186747861389</c:v>
                </c:pt>
                <c:pt idx="2">
                  <c:v>10.75830071045382</c:v>
                </c:pt>
                <c:pt idx="3">
                  <c:v>1.6238944468609542</c:v>
                </c:pt>
                <c:pt idx="4">
                  <c:v>10.845295055821373</c:v>
                </c:pt>
                <c:pt idx="5">
                  <c:v>3.2332898361606492</c:v>
                </c:pt>
                <c:pt idx="6">
                  <c:v>19.37074090184138</c:v>
                </c:pt>
                <c:pt idx="7">
                  <c:v>2.0153690010149341</c:v>
                </c:pt>
                <c:pt idx="8">
                  <c:v>1.783384080034798</c:v>
                </c:pt>
                <c:pt idx="9">
                  <c:v>3.3202841815282005</c:v>
                </c:pt>
                <c:pt idx="10">
                  <c:v>0.66695664781789188</c:v>
                </c:pt>
                <c:pt idx="11">
                  <c:v>2.7838190517616357</c:v>
                </c:pt>
                <c:pt idx="12">
                  <c:v>1.2904161229520081</c:v>
                </c:pt>
                <c:pt idx="13">
                  <c:v>4.5962012469189499</c:v>
                </c:pt>
                <c:pt idx="14">
                  <c:v>3.4652747571407856</c:v>
                </c:pt>
                <c:pt idx="15">
                  <c:v>3.1317964332318398</c:v>
                </c:pt>
                <c:pt idx="16">
                  <c:v>4.5382050166739161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23904"/>
        <c:axId val="143725696"/>
      </c:barChart>
      <c:catAx>
        <c:axId val="14372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725696"/>
        <c:crosses val="autoZero"/>
        <c:auto val="1"/>
        <c:lblAlgn val="ctr"/>
        <c:lblOffset val="100"/>
        <c:noMultiLvlLbl val="0"/>
      </c:catAx>
      <c:valAx>
        <c:axId val="1437256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3723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currently receiving</c:v>
          </c:tx>
          <c:invertIfNegative val="0"/>
          <c:cat>
            <c:strRef>
              <c:f>'DAY Use &amp; Req'!$A$4:$A$36</c:f>
              <c:strCache>
                <c:ptCount val="33"/>
                <c:pt idx="0">
                  <c:v>Mainstream baby and toddler group</c:v>
                </c:pt>
                <c:pt idx="1">
                  <c:v>Specialist baby and toddler group</c:v>
                </c:pt>
                <c:pt idx="2">
                  <c:v>Mainstream pre school</c:v>
                </c:pt>
                <c:pt idx="3">
                  <c:v>Specialist pre school (physical and sensory disability)</c:v>
                </c:pt>
                <c:pt idx="4">
                  <c:v>Specialist pre school (intellectual disability)</c:v>
                </c:pt>
                <c:pt idx="5">
                  <c:v>Combined pre school (specialist and mainstream)</c:v>
                </c:pt>
                <c:pt idx="6">
                  <c:v>Mainstream primary school</c:v>
                </c:pt>
                <c:pt idx="7">
                  <c:v>Specialist residential primary school (physical and sensory disability)</c:v>
                </c:pt>
                <c:pt idx="8">
                  <c:v>Specialist (intellectual disability) residential primary school</c:v>
                </c:pt>
                <c:pt idx="9">
                  <c:v>Specialist day primary school (intellectual disability)</c:v>
                </c:pt>
                <c:pt idx="10">
                  <c:v>Specialist day primary school (physical and sensory disability)</c:v>
                </c:pt>
                <c:pt idx="11">
                  <c:v>Combined primary school (specialist and mainstream)</c:v>
                </c:pt>
                <c:pt idx="12">
                  <c:v>Primary School Education provided at home</c:v>
                </c:pt>
                <c:pt idx="13">
                  <c:v>Mainstream secondary school</c:v>
                </c:pt>
                <c:pt idx="14">
                  <c:v>Specialist residential secondary school (physical and sensory disability)</c:v>
                </c:pt>
                <c:pt idx="15">
                  <c:v>Specialist (intellectual disability) residential secondary school</c:v>
                </c:pt>
                <c:pt idx="16">
                  <c:v>Specialist day secondary school (intellectual disability)</c:v>
                </c:pt>
                <c:pt idx="17">
                  <c:v>Specialist day secondary school (physical and sensory disability)</c:v>
                </c:pt>
                <c:pt idx="18">
                  <c:v>Combined secondary school (specialist and mainstream)</c:v>
                </c:pt>
                <c:pt idx="19">
                  <c:v>Secondary school education provided at home</c:v>
                </c:pt>
                <c:pt idx="20">
                  <c:v>Third level education</c:v>
                </c:pt>
                <c:pt idx="21">
                  <c:v>Sheltered employment</c:v>
                </c:pt>
                <c:pt idx="22">
                  <c:v>Supported employment</c:v>
                </c:pt>
                <c:pt idx="23">
                  <c:v>Sheltered work</c:v>
                </c:pt>
                <c:pt idx="24">
                  <c:v>Open employment</c:v>
                </c:pt>
                <c:pt idx="25">
                  <c:v>Rehabilitative Training</c:v>
                </c:pt>
                <c:pt idx="26">
                  <c:v>Vocational Training</c:v>
                </c:pt>
                <c:pt idx="27">
                  <c:v>Day Activation Activity Services</c:v>
                </c:pt>
                <c:pt idx="28">
                  <c:v>Rehabilitation service (Other)</c:v>
                </c:pt>
                <c:pt idx="29">
                  <c:v>Rehabilitation service (physical and sensory disability)</c:v>
                </c:pt>
                <c:pt idx="30">
                  <c:v>Special care unit</c:v>
                </c:pt>
                <c:pt idx="31">
                  <c:v>Specialised day service for people with head injuries</c:v>
                </c:pt>
                <c:pt idx="32">
                  <c:v>Other</c:v>
                </c:pt>
              </c:strCache>
            </c:strRef>
          </c:cat>
          <c:val>
            <c:numRef>
              <c:f>'DAY Use &amp; Req'!$C$4:$C$36</c:f>
              <c:numCache>
                <c:formatCode>0.0</c:formatCode>
                <c:ptCount val="33"/>
                <c:pt idx="0">
                  <c:v>0.24648397854139481</c:v>
                </c:pt>
                <c:pt idx="1">
                  <c:v>0.11599246049006816</c:v>
                </c:pt>
                <c:pt idx="2">
                  <c:v>3.8857474264172827</c:v>
                </c:pt>
                <c:pt idx="3">
                  <c:v>0.36247643903146293</c:v>
                </c:pt>
                <c:pt idx="4">
                  <c:v>0.15948963317384371</c:v>
                </c:pt>
                <c:pt idx="5">
                  <c:v>2.899811512251704E-2</c:v>
                </c:pt>
                <c:pt idx="6">
                  <c:v>23.039002464839786</c:v>
                </c:pt>
                <c:pt idx="7">
                  <c:v>0</c:v>
                </c:pt>
                <c:pt idx="8">
                  <c:v>0</c:v>
                </c:pt>
                <c:pt idx="9">
                  <c:v>0.17398869073510223</c:v>
                </c:pt>
                <c:pt idx="10">
                  <c:v>0.59446136001159922</c:v>
                </c:pt>
                <c:pt idx="11">
                  <c:v>0.53646512976656513</c:v>
                </c:pt>
                <c:pt idx="12">
                  <c:v>2.899811512251704E-2</c:v>
                </c:pt>
                <c:pt idx="13">
                  <c:v>8.6559373640713346</c:v>
                </c:pt>
                <c:pt idx="14">
                  <c:v>5.7996230245034079E-2</c:v>
                </c:pt>
                <c:pt idx="15">
                  <c:v>0</c:v>
                </c:pt>
                <c:pt idx="16">
                  <c:v>0.13049151805132667</c:v>
                </c:pt>
                <c:pt idx="17">
                  <c:v>0.53646512976656513</c:v>
                </c:pt>
                <c:pt idx="18">
                  <c:v>7.2495287806292594E-2</c:v>
                </c:pt>
                <c:pt idx="19">
                  <c:v>4.3497172683775558E-2</c:v>
                </c:pt>
                <c:pt idx="20">
                  <c:v>2.2763520371175874</c:v>
                </c:pt>
                <c:pt idx="21">
                  <c:v>0.20298680585761927</c:v>
                </c:pt>
                <c:pt idx="22">
                  <c:v>0.31897926634768742</c:v>
                </c:pt>
                <c:pt idx="23">
                  <c:v>0.31897926634768742</c:v>
                </c:pt>
                <c:pt idx="24">
                  <c:v>8.2499637523560967</c:v>
                </c:pt>
                <c:pt idx="25">
                  <c:v>0.91344062635928658</c:v>
                </c:pt>
                <c:pt idx="26">
                  <c:v>0.85544439611425249</c:v>
                </c:pt>
                <c:pt idx="27">
                  <c:v>8.2499637523560967</c:v>
                </c:pt>
                <c:pt idx="28">
                  <c:v>1.449905756125852E-2</c:v>
                </c:pt>
                <c:pt idx="29">
                  <c:v>0.43497172683775559</c:v>
                </c:pt>
                <c:pt idx="30">
                  <c:v>5.7996230245034079E-2</c:v>
                </c:pt>
                <c:pt idx="31">
                  <c:v>7.2495287806292594E-2</c:v>
                </c:pt>
                <c:pt idx="32">
                  <c:v>0.37697549659272145</c:v>
                </c:pt>
              </c:numCache>
            </c:numRef>
          </c:val>
        </c:ser>
        <c:ser>
          <c:idx val="1"/>
          <c:order val="1"/>
          <c:tx>
            <c:v>% requiring service</c:v>
          </c:tx>
          <c:invertIfNegative val="0"/>
          <c:cat>
            <c:strRef>
              <c:f>'DAY Use &amp; Req'!$A$4:$A$36</c:f>
              <c:strCache>
                <c:ptCount val="33"/>
                <c:pt idx="0">
                  <c:v>Mainstream baby and toddler group</c:v>
                </c:pt>
                <c:pt idx="1">
                  <c:v>Specialist baby and toddler group</c:v>
                </c:pt>
                <c:pt idx="2">
                  <c:v>Mainstream pre school</c:v>
                </c:pt>
                <c:pt idx="3">
                  <c:v>Specialist pre school (physical and sensory disability)</c:v>
                </c:pt>
                <c:pt idx="4">
                  <c:v>Specialist pre school (intellectual disability)</c:v>
                </c:pt>
                <c:pt idx="5">
                  <c:v>Combined pre school (specialist and mainstream)</c:v>
                </c:pt>
                <c:pt idx="6">
                  <c:v>Mainstream primary school</c:v>
                </c:pt>
                <c:pt idx="7">
                  <c:v>Specialist residential primary school (physical and sensory disability)</c:v>
                </c:pt>
                <c:pt idx="8">
                  <c:v>Specialist (intellectual disability) residential primary school</c:v>
                </c:pt>
                <c:pt idx="9">
                  <c:v>Specialist day primary school (intellectual disability)</c:v>
                </c:pt>
                <c:pt idx="10">
                  <c:v>Specialist day primary school (physical and sensory disability)</c:v>
                </c:pt>
                <c:pt idx="11">
                  <c:v>Combined primary school (specialist and mainstream)</c:v>
                </c:pt>
                <c:pt idx="12">
                  <c:v>Primary School Education provided at home</c:v>
                </c:pt>
                <c:pt idx="13">
                  <c:v>Mainstream secondary school</c:v>
                </c:pt>
                <c:pt idx="14">
                  <c:v>Specialist residential secondary school (physical and sensory disability)</c:v>
                </c:pt>
                <c:pt idx="15">
                  <c:v>Specialist (intellectual disability) residential secondary school</c:v>
                </c:pt>
                <c:pt idx="16">
                  <c:v>Specialist day secondary school (intellectual disability)</c:v>
                </c:pt>
                <c:pt idx="17">
                  <c:v>Specialist day secondary school (physical and sensory disability)</c:v>
                </c:pt>
                <c:pt idx="18">
                  <c:v>Combined secondary school (specialist and mainstream)</c:v>
                </c:pt>
                <c:pt idx="19">
                  <c:v>Secondary school education provided at home</c:v>
                </c:pt>
                <c:pt idx="20">
                  <c:v>Third level education</c:v>
                </c:pt>
                <c:pt idx="21">
                  <c:v>Sheltered employment</c:v>
                </c:pt>
                <c:pt idx="22">
                  <c:v>Supported employment</c:v>
                </c:pt>
                <c:pt idx="23">
                  <c:v>Sheltered work</c:v>
                </c:pt>
                <c:pt idx="24">
                  <c:v>Open employment</c:v>
                </c:pt>
                <c:pt idx="25">
                  <c:v>Rehabilitative Training</c:v>
                </c:pt>
                <c:pt idx="26">
                  <c:v>Vocational Training</c:v>
                </c:pt>
                <c:pt idx="27">
                  <c:v>Day Activation Activity Services</c:v>
                </c:pt>
                <c:pt idx="28">
                  <c:v>Rehabilitation service (Other)</c:v>
                </c:pt>
                <c:pt idx="29">
                  <c:v>Rehabilitation service (physical and sensory disability)</c:v>
                </c:pt>
                <c:pt idx="30">
                  <c:v>Special care unit</c:v>
                </c:pt>
                <c:pt idx="31">
                  <c:v>Specialised day service for people with head injuries</c:v>
                </c:pt>
                <c:pt idx="32">
                  <c:v>Other</c:v>
                </c:pt>
              </c:strCache>
            </c:strRef>
          </c:cat>
          <c:val>
            <c:numRef>
              <c:f>'DAY Use &amp; Req'!$E$4:$E$36</c:f>
              <c:numCache>
                <c:formatCode>0.0</c:formatCode>
                <c:ptCount val="33"/>
                <c:pt idx="0">
                  <c:v>0.15948963317384371</c:v>
                </c:pt>
                <c:pt idx="1">
                  <c:v>5.7996230245034079E-2</c:v>
                </c:pt>
                <c:pt idx="2">
                  <c:v>3.5957662751921124</c:v>
                </c:pt>
                <c:pt idx="3">
                  <c:v>0.34797738147020446</c:v>
                </c:pt>
                <c:pt idx="4">
                  <c:v>7.2495287806292594E-2</c:v>
                </c:pt>
                <c:pt idx="5">
                  <c:v>1.449905756125852E-2</c:v>
                </c:pt>
                <c:pt idx="6">
                  <c:v>6.0606060606060606</c:v>
                </c:pt>
                <c:pt idx="7">
                  <c:v>1.449905756125852E-2</c:v>
                </c:pt>
                <c:pt idx="8">
                  <c:v>1.449905756125852E-2</c:v>
                </c:pt>
                <c:pt idx="9">
                  <c:v>0.23198492098013632</c:v>
                </c:pt>
                <c:pt idx="10">
                  <c:v>0.28998115122517037</c:v>
                </c:pt>
                <c:pt idx="11">
                  <c:v>0.27548209366391185</c:v>
                </c:pt>
                <c:pt idx="12">
                  <c:v>1.449905756125852E-2</c:v>
                </c:pt>
                <c:pt idx="13">
                  <c:v>3.7842540234884732</c:v>
                </c:pt>
                <c:pt idx="14">
                  <c:v>0</c:v>
                </c:pt>
                <c:pt idx="15">
                  <c:v>1.449905756125852E-2</c:v>
                </c:pt>
                <c:pt idx="16">
                  <c:v>0.15948963317384371</c:v>
                </c:pt>
                <c:pt idx="17">
                  <c:v>0.20298680585761927</c:v>
                </c:pt>
                <c:pt idx="18">
                  <c:v>5.7996230245034079E-2</c:v>
                </c:pt>
                <c:pt idx="19">
                  <c:v>1.449905756125852E-2</c:v>
                </c:pt>
                <c:pt idx="20">
                  <c:v>3.1172973756705815</c:v>
                </c:pt>
                <c:pt idx="21">
                  <c:v>0.24648397854139481</c:v>
                </c:pt>
                <c:pt idx="22">
                  <c:v>1.5948963317384368</c:v>
                </c:pt>
                <c:pt idx="23">
                  <c:v>0.42047266927649701</c:v>
                </c:pt>
                <c:pt idx="24">
                  <c:v>7.3075250108742926</c:v>
                </c:pt>
                <c:pt idx="25">
                  <c:v>3.8422502537335075</c:v>
                </c:pt>
                <c:pt idx="26">
                  <c:v>4.0597361171523847</c:v>
                </c:pt>
                <c:pt idx="27">
                  <c:v>8.5254458460200091</c:v>
                </c:pt>
                <c:pt idx="28">
                  <c:v>8.6994345367551115E-2</c:v>
                </c:pt>
                <c:pt idx="29">
                  <c:v>1.3629114107583007</c:v>
                </c:pt>
                <c:pt idx="30">
                  <c:v>4.3497172683775558E-2</c:v>
                </c:pt>
                <c:pt idx="31">
                  <c:v>1.0004349717268377</c:v>
                </c:pt>
                <c:pt idx="32">
                  <c:v>0.59446136001159922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86912"/>
        <c:axId val="144088448"/>
      </c:barChart>
      <c:catAx>
        <c:axId val="14408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88448"/>
        <c:crosses val="autoZero"/>
        <c:auto val="1"/>
        <c:lblAlgn val="ctr"/>
        <c:lblOffset val="100"/>
        <c:noMultiLvlLbl val="0"/>
      </c:catAx>
      <c:valAx>
        <c:axId val="144088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408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</c:v>
          </c:tx>
          <c:invertIfNegative val="0"/>
          <c:cat>
            <c:strLit>
              <c:ptCount val="3"/>
              <c:pt idx="0">
                <c:v>1 Respite service</c:v>
              </c:pt>
              <c:pt idx="1">
                <c:v>2 Respite services</c:v>
              </c:pt>
              <c:pt idx="2">
                <c:v>3 respite services</c:v>
              </c:pt>
            </c:strLit>
          </c:cat>
          <c:val>
            <c:numLit>
              <c:formatCode>General</c:formatCode>
              <c:ptCount val="3"/>
              <c:pt idx="0">
                <c:v>9.0039147455415396</c:v>
              </c:pt>
              <c:pt idx="1">
                <c:v>1.0874293170943889</c:v>
              </c:pt>
              <c:pt idx="2">
                <c:v>2.8998115122517036E-2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63136"/>
        <c:axId val="140764672"/>
      </c:barChart>
      <c:catAx>
        <c:axId val="1407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764672"/>
        <c:crosses val="autoZero"/>
        <c:auto val="1"/>
        <c:lblAlgn val="ctr"/>
        <c:lblOffset val="100"/>
        <c:noMultiLvlLbl val="0"/>
      </c:catAx>
      <c:valAx>
        <c:axId val="14076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6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currently using</c:v>
          </c:tx>
          <c:invertIfNegative val="0"/>
          <c:cat>
            <c:strRef>
              <c:f>'RESPITE use &amp; req'!$A$4:$A$10</c:f>
              <c:strCache>
                <c:ptCount val="7"/>
                <c:pt idx="0">
                  <c:v>Planned Residential Respite with High Support</c:v>
                </c:pt>
                <c:pt idx="1">
                  <c:v>Planned Residential Respite with Low Support</c:v>
                </c:pt>
                <c:pt idx="2">
                  <c:v>Planned Home Based Respite</c:v>
                </c:pt>
                <c:pt idx="3">
                  <c:v>Summer Camp Residential</c:v>
                </c:pt>
                <c:pt idx="4">
                  <c:v>Summer Camps(day)</c:v>
                </c:pt>
                <c:pt idx="5">
                  <c:v>Breakaway and Befriending Schemes</c:v>
                </c:pt>
                <c:pt idx="6">
                  <c:v>Holiday Respite Placement</c:v>
                </c:pt>
              </c:strCache>
            </c:strRef>
          </c:cat>
          <c:val>
            <c:numRef>
              <c:f>'RESPITE use &amp; req'!$C$4:$C$10</c:f>
              <c:numCache>
                <c:formatCode>0.0</c:formatCode>
                <c:ptCount val="7"/>
                <c:pt idx="0">
                  <c:v>2.1893576917500361</c:v>
                </c:pt>
                <c:pt idx="1">
                  <c:v>1.9283746556473829</c:v>
                </c:pt>
                <c:pt idx="2">
                  <c:v>0.68145570537915034</c:v>
                </c:pt>
                <c:pt idx="3">
                  <c:v>0.42047266927649701</c:v>
                </c:pt>
                <c:pt idx="4">
                  <c:v>1.6963897346672467</c:v>
                </c:pt>
                <c:pt idx="5">
                  <c:v>1.0584312019718718</c:v>
                </c:pt>
                <c:pt idx="6">
                  <c:v>3.291286066405684</c:v>
                </c:pt>
              </c:numCache>
            </c:numRef>
          </c:val>
        </c:ser>
        <c:ser>
          <c:idx val="1"/>
          <c:order val="1"/>
          <c:tx>
            <c:v>% require service</c:v>
          </c:tx>
          <c:invertIfNegative val="0"/>
          <c:cat>
            <c:strRef>
              <c:f>'RESPITE use &amp; req'!$A$4:$A$10</c:f>
              <c:strCache>
                <c:ptCount val="7"/>
                <c:pt idx="0">
                  <c:v>Planned Residential Respite with High Support</c:v>
                </c:pt>
                <c:pt idx="1">
                  <c:v>Planned Residential Respite with Low Support</c:v>
                </c:pt>
                <c:pt idx="2">
                  <c:v>Planned Home Based Respite</c:v>
                </c:pt>
                <c:pt idx="3">
                  <c:v>Summer Camp Residential</c:v>
                </c:pt>
                <c:pt idx="4">
                  <c:v>Summer Camps(day)</c:v>
                </c:pt>
                <c:pt idx="5">
                  <c:v>Breakaway and Befriending Schemes</c:v>
                </c:pt>
                <c:pt idx="6">
                  <c:v>Holiday Respite Placement</c:v>
                </c:pt>
              </c:strCache>
            </c:strRef>
          </c:cat>
          <c:val>
            <c:numRef>
              <c:f>'RESPITE use &amp; req'!$E$4:$E$10</c:f>
              <c:numCache>
                <c:formatCode>0.0</c:formatCode>
                <c:ptCount val="7"/>
                <c:pt idx="0">
                  <c:v>1.4644048136871102</c:v>
                </c:pt>
                <c:pt idx="1">
                  <c:v>1.4789038712483689</c:v>
                </c:pt>
                <c:pt idx="2">
                  <c:v>0.11599246049006816</c:v>
                </c:pt>
                <c:pt idx="3">
                  <c:v>0.46396984196027263</c:v>
                </c:pt>
                <c:pt idx="4">
                  <c:v>0.14499057561258519</c:v>
                </c:pt>
                <c:pt idx="5">
                  <c:v>0.91344062635928658</c:v>
                </c:pt>
                <c:pt idx="6">
                  <c:v>3.3637813542119761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49408"/>
        <c:axId val="143651200"/>
      </c:barChart>
      <c:catAx>
        <c:axId val="14364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51200"/>
        <c:crosses val="autoZero"/>
        <c:auto val="1"/>
        <c:lblAlgn val="ctr"/>
        <c:lblOffset val="100"/>
        <c:noMultiLvlLbl val="0"/>
      </c:catAx>
      <c:valAx>
        <c:axId val="1436512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364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Currently using</c:v>
          </c:tx>
          <c:invertIfNegative val="0"/>
          <c:cat>
            <c:strRef>
              <c:f>'TAAs Use &amp; Req'!$A$4:$A$12</c:f>
              <c:strCache>
                <c:ptCount val="9"/>
                <c:pt idx="0">
                  <c:v>Aids to mobility</c:v>
                </c:pt>
                <c:pt idx="1">
                  <c:v>Orthotics &amp; prosthetics</c:v>
                </c:pt>
                <c:pt idx="2">
                  <c:v>Vision aids</c:v>
                </c:pt>
                <c:pt idx="3">
                  <c:v>Aids to hearing</c:v>
                </c:pt>
                <c:pt idx="4">
                  <c:v>Communication aids</c:v>
                </c:pt>
                <c:pt idx="5">
                  <c:v>Incontinence aids</c:v>
                </c:pt>
                <c:pt idx="6">
                  <c:v>Special furniture &amp; other aids to personal care</c:v>
                </c:pt>
                <c:pt idx="7">
                  <c:v>Respiratory aids</c:v>
                </c:pt>
                <c:pt idx="8">
                  <c:v>Other  </c:v>
                </c:pt>
              </c:strCache>
            </c:strRef>
          </c:cat>
          <c:val>
            <c:numRef>
              <c:f>'TAAs Use &amp; Req'!$C$4:$C$12</c:f>
              <c:numCache>
                <c:formatCode>0.0</c:formatCode>
                <c:ptCount val="9"/>
                <c:pt idx="0">
                  <c:v>71.393359431636952</c:v>
                </c:pt>
                <c:pt idx="1">
                  <c:v>21.023633463824851</c:v>
                </c:pt>
                <c:pt idx="2">
                  <c:v>19.037262577932434</c:v>
                </c:pt>
                <c:pt idx="3">
                  <c:v>8.1194722343047694</c:v>
                </c:pt>
                <c:pt idx="4">
                  <c:v>1.5224010439321445</c:v>
                </c:pt>
                <c:pt idx="5">
                  <c:v>6.0751051181673184</c:v>
                </c:pt>
                <c:pt idx="6" formatCode="###0">
                  <c:v>83.543569667971582</c:v>
                </c:pt>
                <c:pt idx="7" formatCode="###0">
                  <c:v>10.424822386544875</c:v>
                </c:pt>
                <c:pt idx="8" formatCode="###0">
                  <c:v>8.9604175728577644</c:v>
                </c:pt>
              </c:numCache>
            </c:numRef>
          </c:val>
        </c:ser>
        <c:ser>
          <c:idx val="1"/>
          <c:order val="1"/>
          <c:tx>
            <c:v>% Required</c:v>
          </c:tx>
          <c:invertIfNegative val="0"/>
          <c:cat>
            <c:strRef>
              <c:f>'TAAs Use &amp; Req'!$A$4:$A$12</c:f>
              <c:strCache>
                <c:ptCount val="9"/>
                <c:pt idx="0">
                  <c:v>Aids to mobility</c:v>
                </c:pt>
                <c:pt idx="1">
                  <c:v>Orthotics &amp; prosthetics</c:v>
                </c:pt>
                <c:pt idx="2">
                  <c:v>Vision aids</c:v>
                </c:pt>
                <c:pt idx="3">
                  <c:v>Aids to hearing</c:v>
                </c:pt>
                <c:pt idx="4">
                  <c:v>Communication aids</c:v>
                </c:pt>
                <c:pt idx="5">
                  <c:v>Incontinence aids</c:v>
                </c:pt>
                <c:pt idx="6">
                  <c:v>Special furniture &amp; other aids to personal care</c:v>
                </c:pt>
                <c:pt idx="7">
                  <c:v>Respiratory aids</c:v>
                </c:pt>
                <c:pt idx="8">
                  <c:v>Other  </c:v>
                </c:pt>
              </c:strCache>
            </c:strRef>
          </c:cat>
          <c:val>
            <c:numRef>
              <c:f>'TAAs Use &amp; Req'!$E$4:$E$12</c:f>
              <c:numCache>
                <c:formatCode>0.0</c:formatCode>
                <c:ptCount val="9"/>
                <c:pt idx="0">
                  <c:v>7.3945193562418439</c:v>
                </c:pt>
                <c:pt idx="1">
                  <c:v>2.7548209366391188</c:v>
                </c:pt>
                <c:pt idx="2">
                  <c:v>2.7983181093228939</c:v>
                </c:pt>
                <c:pt idx="3">
                  <c:v>1.8993765405248659</c:v>
                </c:pt>
                <c:pt idx="4">
                  <c:v>0.28998115122517037</c:v>
                </c:pt>
                <c:pt idx="5">
                  <c:v>0.10149340292880964</c:v>
                </c:pt>
                <c:pt idx="6">
                  <c:v>9.4388864723792967</c:v>
                </c:pt>
                <c:pt idx="7">
                  <c:v>0.23198492098013632</c:v>
                </c:pt>
                <c:pt idx="8">
                  <c:v>1.4934029288096273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00128"/>
        <c:axId val="144001664"/>
      </c:barChart>
      <c:catAx>
        <c:axId val="14400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01664"/>
        <c:crosses val="autoZero"/>
        <c:auto val="1"/>
        <c:lblAlgn val="ctr"/>
        <c:lblOffset val="100"/>
        <c:noMultiLvlLbl val="0"/>
      </c:catAx>
      <c:valAx>
        <c:axId val="1440016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400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0-17 years</c:v>
                </c:pt>
              </c:strCache>
            </c:strRef>
          </c:tx>
          <c:spPr>
            <a:solidFill>
              <a:srgbClr val="003E90"/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3'!$A$4:$A$20</c:f>
              <c:strCache>
                <c:ptCount val="17"/>
                <c:pt idx="0">
                  <c:v>Behavioural</c:v>
                </c:pt>
                <c:pt idx="1">
                  <c:v>Blood and blood forming organs</c:v>
                </c:pt>
                <c:pt idx="2">
                  <c:v>Circulatory system</c:v>
                </c:pt>
                <c:pt idx="3">
                  <c:v>Communication</c:v>
                </c:pt>
                <c:pt idx="4">
                  <c:v>Congenital</c:v>
                </c:pt>
                <c:pt idx="5">
                  <c:v>Digestive system</c:v>
                </c:pt>
                <c:pt idx="6">
                  <c:v>Ear complaints</c:v>
                </c:pt>
                <c:pt idx="7">
                  <c:v>Endocrine and metabolic</c:v>
                </c:pt>
                <c:pt idx="8">
                  <c:v>Eye complaints</c:v>
                </c:pt>
                <c:pt idx="9">
                  <c:v>Genitourinary system</c:v>
                </c:pt>
                <c:pt idx="10">
                  <c:v>Infectious and parasitic</c:v>
                </c:pt>
                <c:pt idx="11">
                  <c:v>Intellectual/developmental</c:v>
                </c:pt>
                <c:pt idx="12">
                  <c:v>Musculoskeletal system</c:v>
                </c:pt>
                <c:pt idx="13">
                  <c:v>Neoplasms</c:v>
                </c:pt>
                <c:pt idx="14">
                  <c:v>Nervous system</c:v>
                </c:pt>
                <c:pt idx="15">
                  <c:v>Respiratory system</c:v>
                </c:pt>
                <c:pt idx="16">
                  <c:v>Skin disease or disorders</c:v>
                </c:pt>
              </c:strCache>
            </c:strRef>
          </c:cat>
          <c:val>
            <c:numRef>
              <c:f>'Figure 3'!$B$4:$B$20</c:f>
              <c:numCache>
                <c:formatCode>###0.0%</c:formatCode>
                <c:ptCount val="17"/>
                <c:pt idx="0">
                  <c:v>0.25</c:v>
                </c:pt>
                <c:pt idx="1">
                  <c:v>0.35714285714285715</c:v>
                </c:pt>
                <c:pt idx="2">
                  <c:v>0.22935779816513763</c:v>
                </c:pt>
                <c:pt idx="3">
                  <c:v>0.89665970772442594</c:v>
                </c:pt>
                <c:pt idx="4">
                  <c:v>0.72857142857142865</c:v>
                </c:pt>
                <c:pt idx="5">
                  <c:v>0.53125</c:v>
                </c:pt>
                <c:pt idx="6">
                  <c:v>0.18727915194346292</c:v>
                </c:pt>
                <c:pt idx="7">
                  <c:v>0.44444444444444442</c:v>
                </c:pt>
                <c:pt idx="8">
                  <c:v>0.16890881913303438</c:v>
                </c:pt>
                <c:pt idx="9">
                  <c:v>0.14634146341463417</c:v>
                </c:pt>
                <c:pt idx="10">
                  <c:v>2.2222222222222223E-2</c:v>
                </c:pt>
                <c:pt idx="11">
                  <c:v>0.98101265822784811</c:v>
                </c:pt>
                <c:pt idx="12">
                  <c:v>0.22095959595959594</c:v>
                </c:pt>
                <c:pt idx="13">
                  <c:v>0.20634920634920637</c:v>
                </c:pt>
                <c:pt idx="14">
                  <c:v>0.17852498606724876</c:v>
                </c:pt>
                <c:pt idx="15">
                  <c:v>0.29389312977099236</c:v>
                </c:pt>
                <c:pt idx="16">
                  <c:v>0.36363636363636365</c:v>
                </c:pt>
              </c:numCache>
            </c:numRef>
          </c:val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18-39 years</c:v>
                </c:pt>
              </c:strCache>
            </c:strRef>
          </c:tx>
          <c:spPr>
            <a:solidFill>
              <a:srgbClr val="E64285"/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3'!$A$4:$A$20</c:f>
              <c:strCache>
                <c:ptCount val="17"/>
                <c:pt idx="0">
                  <c:v>Behavioural</c:v>
                </c:pt>
                <c:pt idx="1">
                  <c:v>Blood and blood forming organs</c:v>
                </c:pt>
                <c:pt idx="2">
                  <c:v>Circulatory system</c:v>
                </c:pt>
                <c:pt idx="3">
                  <c:v>Communication</c:v>
                </c:pt>
                <c:pt idx="4">
                  <c:v>Congenital</c:v>
                </c:pt>
                <c:pt idx="5">
                  <c:v>Digestive system</c:v>
                </c:pt>
                <c:pt idx="6">
                  <c:v>Ear complaints</c:v>
                </c:pt>
                <c:pt idx="7">
                  <c:v>Endocrine and metabolic</c:v>
                </c:pt>
                <c:pt idx="8">
                  <c:v>Eye complaints</c:v>
                </c:pt>
                <c:pt idx="9">
                  <c:v>Genitourinary system</c:v>
                </c:pt>
                <c:pt idx="10">
                  <c:v>Infectious and parasitic</c:v>
                </c:pt>
                <c:pt idx="11">
                  <c:v>Intellectual/developmental</c:v>
                </c:pt>
                <c:pt idx="12">
                  <c:v>Musculoskeletal system</c:v>
                </c:pt>
                <c:pt idx="13">
                  <c:v>Neoplasms</c:v>
                </c:pt>
                <c:pt idx="14">
                  <c:v>Nervous system</c:v>
                </c:pt>
                <c:pt idx="15">
                  <c:v>Respiratory system</c:v>
                </c:pt>
                <c:pt idx="16">
                  <c:v>Skin disease or disorders</c:v>
                </c:pt>
              </c:strCache>
            </c:strRef>
          </c:cat>
          <c:val>
            <c:numRef>
              <c:f>'Figure 3'!$C$4:$C$20</c:f>
              <c:numCache>
                <c:formatCode>###0.0%</c:formatCode>
                <c:ptCount val="17"/>
                <c:pt idx="0">
                  <c:v>0.5</c:v>
                </c:pt>
                <c:pt idx="1">
                  <c:v>0.35714285714285715</c:v>
                </c:pt>
                <c:pt idx="2">
                  <c:v>0.17431192660550457</c:v>
                </c:pt>
                <c:pt idx="3">
                  <c:v>0.10334029227557412</c:v>
                </c:pt>
                <c:pt idx="4">
                  <c:v>0.22500000000000001</c:v>
                </c:pt>
                <c:pt idx="5">
                  <c:v>0.21875</c:v>
                </c:pt>
                <c:pt idx="6">
                  <c:v>0.29093050647820967</c:v>
                </c:pt>
                <c:pt idx="7">
                  <c:v>0.34188034188034189</c:v>
                </c:pt>
                <c:pt idx="8">
                  <c:v>0.27653213751868461</c:v>
                </c:pt>
                <c:pt idx="9">
                  <c:v>0.12195121951219512</c:v>
                </c:pt>
                <c:pt idx="10">
                  <c:v>8.8888888888888892E-2</c:v>
                </c:pt>
                <c:pt idx="11">
                  <c:v>1.8987341772151899E-2</c:v>
                </c:pt>
                <c:pt idx="12">
                  <c:v>0.20202020202020202</c:v>
                </c:pt>
                <c:pt idx="13">
                  <c:v>0.22222222222222221</c:v>
                </c:pt>
                <c:pt idx="14">
                  <c:v>0.23759985138398662</c:v>
                </c:pt>
                <c:pt idx="15">
                  <c:v>0.52671755725190839</c:v>
                </c:pt>
                <c:pt idx="16">
                  <c:v>4.5454545454545456E-2</c:v>
                </c:pt>
              </c:numCache>
            </c:numRef>
          </c:val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40-59 years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3'!$A$4:$A$20</c:f>
              <c:strCache>
                <c:ptCount val="17"/>
                <c:pt idx="0">
                  <c:v>Behavioural</c:v>
                </c:pt>
                <c:pt idx="1">
                  <c:v>Blood and blood forming organs</c:v>
                </c:pt>
                <c:pt idx="2">
                  <c:v>Circulatory system</c:v>
                </c:pt>
                <c:pt idx="3">
                  <c:v>Communication</c:v>
                </c:pt>
                <c:pt idx="4">
                  <c:v>Congenital</c:v>
                </c:pt>
                <c:pt idx="5">
                  <c:v>Digestive system</c:v>
                </c:pt>
                <c:pt idx="6">
                  <c:v>Ear complaints</c:v>
                </c:pt>
                <c:pt idx="7">
                  <c:v>Endocrine and metabolic</c:v>
                </c:pt>
                <c:pt idx="8">
                  <c:v>Eye complaints</c:v>
                </c:pt>
                <c:pt idx="9">
                  <c:v>Genitourinary system</c:v>
                </c:pt>
                <c:pt idx="10">
                  <c:v>Infectious and parasitic</c:v>
                </c:pt>
                <c:pt idx="11">
                  <c:v>Intellectual/developmental</c:v>
                </c:pt>
                <c:pt idx="12">
                  <c:v>Musculoskeletal system</c:v>
                </c:pt>
                <c:pt idx="13">
                  <c:v>Neoplasms</c:v>
                </c:pt>
                <c:pt idx="14">
                  <c:v>Nervous system</c:v>
                </c:pt>
                <c:pt idx="15">
                  <c:v>Respiratory system</c:v>
                </c:pt>
                <c:pt idx="16">
                  <c:v>Skin disease or disorders</c:v>
                </c:pt>
              </c:strCache>
            </c:strRef>
          </c:cat>
          <c:val>
            <c:numRef>
              <c:f>'Figure 3'!$D$4:$D$20</c:f>
              <c:numCache>
                <c:formatCode>###0.0%</c:formatCode>
                <c:ptCount val="17"/>
                <c:pt idx="0">
                  <c:v>0</c:v>
                </c:pt>
                <c:pt idx="1">
                  <c:v>0.21428571428571427</c:v>
                </c:pt>
                <c:pt idx="2">
                  <c:v>0.29357798165137616</c:v>
                </c:pt>
                <c:pt idx="3">
                  <c:v>0</c:v>
                </c:pt>
                <c:pt idx="4">
                  <c:v>3.9285714285714285E-2</c:v>
                </c:pt>
                <c:pt idx="5">
                  <c:v>0.125</c:v>
                </c:pt>
                <c:pt idx="6">
                  <c:v>0.3780918727915194</c:v>
                </c:pt>
                <c:pt idx="7">
                  <c:v>0.17094017094017094</c:v>
                </c:pt>
                <c:pt idx="8">
                  <c:v>0.39162929745889385</c:v>
                </c:pt>
                <c:pt idx="9">
                  <c:v>0.51219512195121952</c:v>
                </c:pt>
                <c:pt idx="10">
                  <c:v>0.24444444444444444</c:v>
                </c:pt>
                <c:pt idx="11">
                  <c:v>0</c:v>
                </c:pt>
                <c:pt idx="12">
                  <c:v>0.35101010101010105</c:v>
                </c:pt>
                <c:pt idx="13">
                  <c:v>0.39682539682539686</c:v>
                </c:pt>
                <c:pt idx="14">
                  <c:v>0.42132639791937576</c:v>
                </c:pt>
                <c:pt idx="15">
                  <c:v>0.12213740458015268</c:v>
                </c:pt>
                <c:pt idx="16">
                  <c:v>0.18181818181818182</c:v>
                </c:pt>
              </c:numCache>
            </c:numRef>
          </c:val>
        </c:ser>
        <c:ser>
          <c:idx val="3"/>
          <c:order val="3"/>
          <c:tx>
            <c:strRef>
              <c:f>'Figure 3'!$E$3</c:f>
              <c:strCache>
                <c:ptCount val="1"/>
                <c:pt idx="0">
                  <c:v>60--65 years</c:v>
                </c:pt>
              </c:strCache>
            </c:strRef>
          </c:tx>
          <c:spPr>
            <a:solidFill>
              <a:srgbClr val="94F2F2"/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3'!$A$4:$A$20</c:f>
              <c:strCache>
                <c:ptCount val="17"/>
                <c:pt idx="0">
                  <c:v>Behavioural</c:v>
                </c:pt>
                <c:pt idx="1">
                  <c:v>Blood and blood forming organs</c:v>
                </c:pt>
                <c:pt idx="2">
                  <c:v>Circulatory system</c:v>
                </c:pt>
                <c:pt idx="3">
                  <c:v>Communication</c:v>
                </c:pt>
                <c:pt idx="4">
                  <c:v>Congenital</c:v>
                </c:pt>
                <c:pt idx="5">
                  <c:v>Digestive system</c:v>
                </c:pt>
                <c:pt idx="6">
                  <c:v>Ear complaints</c:v>
                </c:pt>
                <c:pt idx="7">
                  <c:v>Endocrine and metabolic</c:v>
                </c:pt>
                <c:pt idx="8">
                  <c:v>Eye complaints</c:v>
                </c:pt>
                <c:pt idx="9">
                  <c:v>Genitourinary system</c:v>
                </c:pt>
                <c:pt idx="10">
                  <c:v>Infectious and parasitic</c:v>
                </c:pt>
                <c:pt idx="11">
                  <c:v>Intellectual/developmental</c:v>
                </c:pt>
                <c:pt idx="12">
                  <c:v>Musculoskeletal system</c:v>
                </c:pt>
                <c:pt idx="13">
                  <c:v>Neoplasms</c:v>
                </c:pt>
                <c:pt idx="14">
                  <c:v>Nervous system</c:v>
                </c:pt>
                <c:pt idx="15">
                  <c:v>Respiratory system</c:v>
                </c:pt>
                <c:pt idx="16">
                  <c:v>Skin disease or disorders</c:v>
                </c:pt>
              </c:strCache>
            </c:strRef>
          </c:cat>
          <c:val>
            <c:numRef>
              <c:f>'Figure 3'!$E$4:$E$20</c:f>
              <c:numCache>
                <c:formatCode>###0.0%</c:formatCode>
                <c:ptCount val="17"/>
                <c:pt idx="0">
                  <c:v>0.25</c:v>
                </c:pt>
                <c:pt idx="1">
                  <c:v>7.1428571428571438E-2</c:v>
                </c:pt>
                <c:pt idx="2">
                  <c:v>0.30275229357798161</c:v>
                </c:pt>
                <c:pt idx="3">
                  <c:v>0</c:v>
                </c:pt>
                <c:pt idx="4">
                  <c:v>7.1428571428571426E-3</c:v>
                </c:pt>
                <c:pt idx="5">
                  <c:v>0.125</c:v>
                </c:pt>
                <c:pt idx="6">
                  <c:v>0.14369846878680803</c:v>
                </c:pt>
                <c:pt idx="7">
                  <c:v>4.2735042735042736E-2</c:v>
                </c:pt>
                <c:pt idx="8">
                  <c:v>0.16292974588938716</c:v>
                </c:pt>
                <c:pt idx="9">
                  <c:v>0.21951219512195125</c:v>
                </c:pt>
                <c:pt idx="10">
                  <c:v>0.64444444444444438</c:v>
                </c:pt>
                <c:pt idx="11">
                  <c:v>0</c:v>
                </c:pt>
                <c:pt idx="12">
                  <c:v>0.22601010101010099</c:v>
                </c:pt>
                <c:pt idx="13">
                  <c:v>0.17460317460317459</c:v>
                </c:pt>
                <c:pt idx="14">
                  <c:v>0.1625487646293888</c:v>
                </c:pt>
                <c:pt idx="15">
                  <c:v>5.7251908396946563E-2</c:v>
                </c:pt>
                <c:pt idx="16">
                  <c:v>0.40909090909090906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60960"/>
        <c:axId val="139171328"/>
      </c:barChart>
      <c:catAx>
        <c:axId val="139160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Primary diagnostic category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171328"/>
        <c:crosses val="autoZero"/>
        <c:auto val="1"/>
        <c:lblAlgn val="ctr"/>
        <c:lblOffset val="100"/>
        <c:noMultiLvlLbl val="0"/>
      </c:catAx>
      <c:valAx>
        <c:axId val="139171328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###0.0%" sourceLinked="1"/>
        <c:majorTickMark val="out"/>
        <c:minorTickMark val="none"/>
        <c:tickLblPos val="nextTo"/>
        <c:crossAx val="139160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4'!$B$4</c:f>
              <c:strCache>
                <c:ptCount val="1"/>
                <c:pt idx="0">
                  <c:v>Does not have a primary carer</c:v>
                </c:pt>
              </c:strCache>
            </c:strRef>
          </c:tx>
          <c:spPr>
            <a:solidFill>
              <a:srgbClr val="003E90"/>
            </a:solidFill>
          </c:spPr>
          <c:invertIfNegative val="0"/>
          <c:dLbls>
            <c:dLbl>
              <c:idx val="3"/>
              <c:numFmt formatCode="#,##0.0" sourceLinked="0"/>
              <c:spPr/>
              <c:txPr>
                <a:bodyPr rot="0" vert="horz"/>
                <a:lstStyle/>
                <a:p>
                  <a:pPr algn="ctr">
                    <a:defRPr lang="en-GB" sz="1000" b="0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 rot="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4'!$A$5:$A$11</c:f>
              <c:strCache>
                <c:ptCount val="7"/>
                <c:pt idx="0">
                  <c:v>Multiple disabilities</c:v>
                </c:pt>
                <c:pt idx="1">
                  <c:v>Neurological </c:v>
                </c:pt>
                <c:pt idx="2">
                  <c:v>Physical disability </c:v>
                </c:pt>
                <c:pt idx="3">
                  <c:v>Visual disability </c:v>
                </c:pt>
                <c:pt idx="4">
                  <c:v>Speech and/or language disability </c:v>
                </c:pt>
                <c:pt idx="5">
                  <c:v>Hearing loss/deafness</c:v>
                </c:pt>
                <c:pt idx="6">
                  <c:v>All service users</c:v>
                </c:pt>
              </c:strCache>
            </c:strRef>
          </c:cat>
          <c:val>
            <c:numRef>
              <c:f>'Figure 4'!$B$5:$B$11</c:f>
              <c:numCache>
                <c:formatCode>0.0</c:formatCode>
                <c:ptCount val="7"/>
                <c:pt idx="0">
                  <c:v>34.207119741100321</c:v>
                </c:pt>
                <c:pt idx="1">
                  <c:v>45.243019648397102</c:v>
                </c:pt>
                <c:pt idx="2">
                  <c:v>29.672447013487474</c:v>
                </c:pt>
                <c:pt idx="3">
                  <c:v>61.013215859030836</c:v>
                </c:pt>
                <c:pt idx="4">
                  <c:v>1.6279069767441861</c:v>
                </c:pt>
                <c:pt idx="5">
                  <c:v>76.481149012567329</c:v>
                </c:pt>
                <c:pt idx="6">
                  <c:v>39.965849738850942</c:v>
                </c:pt>
              </c:numCache>
            </c:numRef>
          </c:val>
        </c:ser>
        <c:ser>
          <c:idx val="1"/>
          <c:order val="1"/>
          <c:tx>
            <c:strRef>
              <c:f>'Figure 4'!$C$4</c:f>
              <c:strCache>
                <c:ptCount val="1"/>
                <c:pt idx="0">
                  <c:v>Has a primary carer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" sourceLinked="0"/>
            <c:txPr>
              <a:bodyPr rot="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4'!$A$5:$A$11</c:f>
              <c:strCache>
                <c:ptCount val="7"/>
                <c:pt idx="0">
                  <c:v>Multiple disabilities</c:v>
                </c:pt>
                <c:pt idx="1">
                  <c:v>Neurological </c:v>
                </c:pt>
                <c:pt idx="2">
                  <c:v>Physical disability </c:v>
                </c:pt>
                <c:pt idx="3">
                  <c:v>Visual disability </c:v>
                </c:pt>
                <c:pt idx="4">
                  <c:v>Speech and/or language disability </c:v>
                </c:pt>
                <c:pt idx="5">
                  <c:v>Hearing loss/deafness</c:v>
                </c:pt>
                <c:pt idx="6">
                  <c:v>All service users</c:v>
                </c:pt>
              </c:strCache>
            </c:strRef>
          </c:cat>
          <c:val>
            <c:numRef>
              <c:f>'Figure 4'!$C$5:$C$11</c:f>
              <c:numCache>
                <c:formatCode>0.0</c:formatCode>
                <c:ptCount val="7"/>
                <c:pt idx="0">
                  <c:v>65.792880258899672</c:v>
                </c:pt>
                <c:pt idx="1">
                  <c:v>54.756980351602891</c:v>
                </c:pt>
                <c:pt idx="2">
                  <c:v>70.327552986512515</c:v>
                </c:pt>
                <c:pt idx="3">
                  <c:v>38.986784140969164</c:v>
                </c:pt>
                <c:pt idx="4">
                  <c:v>98.372093023255815</c:v>
                </c:pt>
                <c:pt idx="5">
                  <c:v>23.518850987432675</c:v>
                </c:pt>
                <c:pt idx="6">
                  <c:v>60.034150261149058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11936"/>
        <c:axId val="140612736"/>
      </c:barChart>
      <c:catAx>
        <c:axId val="14031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612736"/>
        <c:crosses val="autoZero"/>
        <c:auto val="1"/>
        <c:lblAlgn val="ctr"/>
        <c:lblOffset val="100"/>
        <c:noMultiLvlLbl val="0"/>
      </c:catAx>
      <c:valAx>
        <c:axId val="1406127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0311936"/>
        <c:crosses val="autoZero"/>
        <c:crossBetween val="between"/>
        <c:majorUnit val="20"/>
      </c:valAx>
    </c:plotArea>
    <c:legend>
      <c:legendPos val="tr"/>
      <c:layout>
        <c:manualLayout>
          <c:xMode val="edge"/>
          <c:yMode val="edge"/>
          <c:x val="0.78362873808116018"/>
          <c:y val="0.11421479576236128"/>
          <c:w val="0.17297432451954065"/>
          <c:h val="0.129524114141285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197367934642"/>
          <c:y val="0.13507167384527929"/>
          <c:w val="0.68108749317133477"/>
          <c:h val="0.821212468411727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5'!$A$3:$A$11</c:f>
              <c:strCache>
                <c:ptCount val="9"/>
                <c:pt idx="0">
                  <c:v>Physical environment</c:v>
                </c:pt>
                <c:pt idx="1">
                  <c:v>Services/support</c:v>
                </c:pt>
                <c:pt idx="2">
                  <c:v>Access to information</c:v>
                </c:pt>
                <c:pt idx="3">
                  <c:v>People's attitudes</c:v>
                </c:pt>
                <c:pt idx="4">
                  <c:v>Transport</c:v>
                </c:pt>
                <c:pt idx="5">
                  <c:v>Laws/regulations</c:v>
                </c:pt>
                <c:pt idx="6">
                  <c:v>Income</c:v>
                </c:pt>
                <c:pt idx="7">
                  <c:v>Climate/weather</c:v>
                </c:pt>
                <c:pt idx="8">
                  <c:v>Personal characteristics</c:v>
                </c:pt>
              </c:strCache>
            </c:strRef>
          </c:cat>
          <c:val>
            <c:numRef>
              <c:f>'Figure 5'!$B$3:$B$11</c:f>
              <c:numCache>
                <c:formatCode>###0.0</c:formatCode>
                <c:ptCount val="9"/>
                <c:pt idx="0">
                  <c:v>52.398789799740669</c:v>
                </c:pt>
                <c:pt idx="1">
                  <c:v>21.264947413917302</c:v>
                </c:pt>
                <c:pt idx="2">
                  <c:v>22.403111943523989</c:v>
                </c:pt>
                <c:pt idx="3">
                  <c:v>25.529462613456275</c:v>
                </c:pt>
                <c:pt idx="4">
                  <c:v>31.66690678576574</c:v>
                </c:pt>
                <c:pt idx="5">
                  <c:v>19.060654084425874</c:v>
                </c:pt>
                <c:pt idx="6">
                  <c:v>40.613744417230947</c:v>
                </c:pt>
                <c:pt idx="7">
                  <c:v>56.720933583057196</c:v>
                </c:pt>
                <c:pt idx="8">
                  <c:v>9.8833021178504534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13088"/>
        <c:axId val="141927552"/>
      </c:barChart>
      <c:catAx>
        <c:axId val="14191308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Barriers</a:t>
                </a:r>
                <a:r>
                  <a:rPr lang="en-GB" baseline="0"/>
                  <a:t> and challenges</a:t>
                </a:r>
                <a:endParaRPr lang="en-GB"/>
              </a:p>
            </c:rich>
          </c:tx>
          <c:overlay val="0"/>
        </c:title>
        <c:majorTickMark val="out"/>
        <c:minorTickMark val="none"/>
        <c:tickLblPos val="nextTo"/>
        <c:crossAx val="141927552"/>
        <c:crosses val="autoZero"/>
        <c:auto val="1"/>
        <c:lblAlgn val="ctr"/>
        <c:lblOffset val="100"/>
        <c:noMultiLvlLbl val="0"/>
      </c:catAx>
      <c:valAx>
        <c:axId val="141927552"/>
        <c:scaling>
          <c:orientation val="minMax"/>
          <c:max val="60"/>
        </c:scaling>
        <c:delete val="0"/>
        <c:axPos val="t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1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low"/>
        <c:crossAx val="141913088"/>
        <c:crosses val="autoZero"/>
        <c:crossBetween val="between"/>
      </c:valAx>
      <c:spPr>
        <a:solidFill>
          <a:schemeClr val="bg1">
            <a:lumMod val="95000"/>
          </a:schemeClr>
        </a:solidFill>
        <a:ln cmpd="sng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Participation restriction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6'!$A$3:$A$15</c:f>
              <c:strCache>
                <c:ptCount val="13"/>
                <c:pt idx="0">
                  <c:v>Education/training</c:v>
                </c:pt>
                <c:pt idx="1">
                  <c:v>Employment/job seeking</c:v>
                </c:pt>
                <c:pt idx="2">
                  <c:v>Community life</c:v>
                </c:pt>
                <c:pt idx="3">
                  <c:v>Family life</c:v>
                </c:pt>
                <c:pt idx="4">
                  <c:v>Socialising</c:v>
                </c:pt>
                <c:pt idx="5">
                  <c:v>Shopping</c:v>
                </c:pt>
                <c:pt idx="6">
                  <c:v>Living with dignity</c:v>
                </c:pt>
                <c:pt idx="7">
                  <c:v>Leisure/cultural activity</c:v>
                </c:pt>
                <c:pt idx="8">
                  <c:v>Sports/physical recreation</c:v>
                </c:pt>
                <c:pt idx="9">
                  <c:v>Religion</c:v>
                </c:pt>
                <c:pt idx="10">
                  <c:v>Hospital services</c:v>
                </c:pt>
                <c:pt idx="11">
                  <c:v>Mental health services</c:v>
                </c:pt>
                <c:pt idx="12">
                  <c:v>Community based health services</c:v>
                </c:pt>
              </c:strCache>
            </c:strRef>
          </c:cat>
          <c:val>
            <c:numRef>
              <c:f>'Figure 6'!$C$3:$C$15</c:f>
              <c:numCache>
                <c:formatCode>###0.0</c:formatCode>
                <c:ptCount val="13"/>
                <c:pt idx="0">
                  <c:v>28.050713153724246</c:v>
                </c:pt>
                <c:pt idx="1">
                  <c:v>36.378043509580749</c:v>
                </c:pt>
                <c:pt idx="2">
                  <c:v>34.130528742256161</c:v>
                </c:pt>
                <c:pt idx="3">
                  <c:v>44.546895260048984</c:v>
                </c:pt>
                <c:pt idx="4">
                  <c:v>56.087019161504109</c:v>
                </c:pt>
                <c:pt idx="5">
                  <c:v>53.061518513182541</c:v>
                </c:pt>
                <c:pt idx="6">
                  <c:v>34.548335974643422</c:v>
                </c:pt>
                <c:pt idx="7">
                  <c:v>48.5088603947558</c:v>
                </c:pt>
                <c:pt idx="8">
                  <c:v>50.713153724247228</c:v>
                </c:pt>
                <c:pt idx="9">
                  <c:v>16.524996398213514</c:v>
                </c:pt>
                <c:pt idx="10">
                  <c:v>25.659126926955771</c:v>
                </c:pt>
                <c:pt idx="11">
                  <c:v>3.9475579887624264</c:v>
                </c:pt>
                <c:pt idx="12">
                  <c:v>20.299668635643279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81312"/>
        <c:axId val="143183232"/>
      </c:barChart>
      <c:catAx>
        <c:axId val="143181312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Participation restriction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43183232"/>
        <c:crosses val="autoZero"/>
        <c:auto val="1"/>
        <c:lblAlgn val="ctr"/>
        <c:lblOffset val="100"/>
        <c:noMultiLvlLbl val="0"/>
      </c:catAx>
      <c:valAx>
        <c:axId val="143183232"/>
        <c:scaling>
          <c:orientation val="minMax"/>
          <c:max val="60"/>
        </c:scaling>
        <c:delete val="0"/>
        <c:axPos val="t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31813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7'!$A$3:$A$15</c:f>
              <c:strCache>
                <c:ptCount val="13"/>
                <c:pt idx="0">
                  <c:v>Concentrating for 10 mins</c:v>
                </c:pt>
                <c:pt idx="1">
                  <c:v>Learning a new task</c:v>
                </c:pt>
                <c:pt idx="2">
                  <c:v>Standing for long periods</c:v>
                </c:pt>
                <c:pt idx="3">
                  <c:v>Walking long distances</c:v>
                </c:pt>
                <c:pt idx="4">
                  <c:v>Washing your whole body</c:v>
                </c:pt>
                <c:pt idx="5">
                  <c:v>Getting dressed</c:v>
                </c:pt>
                <c:pt idx="6">
                  <c:v>Dealing with strangers</c:v>
                </c:pt>
                <c:pt idx="7">
                  <c:v>Maintaining a friendship</c:v>
                </c:pt>
                <c:pt idx="8">
                  <c:v>Household responsibilities</c:v>
                </c:pt>
                <c:pt idx="9">
                  <c:v>Day-to-day work/school</c:v>
                </c:pt>
                <c:pt idx="10">
                  <c:v>Joining in community activities</c:v>
                </c:pt>
                <c:pt idx="11">
                  <c:v>Emotional affect of disability</c:v>
                </c:pt>
                <c:pt idx="12">
                  <c:v>Overall interference with life</c:v>
                </c:pt>
              </c:strCache>
            </c:strRef>
          </c:cat>
          <c:val>
            <c:numRef>
              <c:f>'Figure 7'!$B$3:$B$15</c:f>
              <c:numCache>
                <c:formatCode>###0.0</c:formatCode>
                <c:ptCount val="13"/>
                <c:pt idx="0">
                  <c:v>40.93070162800749</c:v>
                </c:pt>
                <c:pt idx="1">
                  <c:v>39.518801325457424</c:v>
                </c:pt>
                <c:pt idx="2">
                  <c:v>69.860250684339434</c:v>
                </c:pt>
                <c:pt idx="3">
                  <c:v>69.154300533064401</c:v>
                </c:pt>
                <c:pt idx="4">
                  <c:v>37.689093790520097</c:v>
                </c:pt>
                <c:pt idx="5">
                  <c:v>38.106901022907365</c:v>
                </c:pt>
                <c:pt idx="6">
                  <c:v>32.272006915430055</c:v>
                </c:pt>
                <c:pt idx="7">
                  <c:v>27.503241607837488</c:v>
                </c:pt>
                <c:pt idx="8">
                  <c:v>57.297219420832732</c:v>
                </c:pt>
                <c:pt idx="9">
                  <c:v>31.65249963982135</c:v>
                </c:pt>
                <c:pt idx="10">
                  <c:v>55.006483215674976</c:v>
                </c:pt>
                <c:pt idx="11">
                  <c:v>68.952600489842965</c:v>
                </c:pt>
                <c:pt idx="12">
                  <c:v>84.613168131393167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29536"/>
        <c:axId val="143368576"/>
      </c:barChart>
      <c:catAx>
        <c:axId val="14332953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WHODAS 2.0</a:t>
                </a:r>
              </a:p>
            </c:rich>
          </c:tx>
          <c:overlay val="0"/>
        </c:title>
        <c:majorTickMark val="out"/>
        <c:minorTickMark val="none"/>
        <c:tickLblPos val="nextTo"/>
        <c:crossAx val="143368576"/>
        <c:crosses val="autoZero"/>
        <c:auto val="1"/>
        <c:lblAlgn val="ctr"/>
        <c:lblOffset val="100"/>
        <c:noMultiLvlLbl val="0"/>
      </c:catAx>
      <c:valAx>
        <c:axId val="143368576"/>
        <c:scaling>
          <c:orientation val="minMax"/>
          <c:max val="100"/>
          <c:min val="0"/>
        </c:scaling>
        <c:delete val="0"/>
        <c:axPos val="t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332953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currently receiving</c:v>
          </c:tx>
          <c:invertIfNegative val="0"/>
          <c:cat>
            <c:strRef>
              <c:f>'TIRS use &amp; req'!$A$3:$A$22</c:f>
              <c:strCache>
                <c:ptCount val="20"/>
                <c:pt idx="0">
                  <c:v>Physiotherapy</c:v>
                </c:pt>
                <c:pt idx="1">
                  <c:v>Occupational Therapy</c:v>
                </c:pt>
                <c:pt idx="2">
                  <c:v>Speech and Language Therapy</c:v>
                </c:pt>
                <c:pt idx="3">
                  <c:v>Chiropody</c:v>
                </c:pt>
                <c:pt idx="4">
                  <c:v>Clinical Nutritionist</c:v>
                </c:pt>
                <c:pt idx="5">
                  <c:v>Orthotist/Prosthetist</c:v>
                </c:pt>
                <c:pt idx="6">
                  <c:v>Public Health Nurse</c:v>
                </c:pt>
                <c:pt idx="7">
                  <c:v>Continence Advisor</c:v>
                </c:pt>
                <c:pt idx="8">
                  <c:v>Social Worker</c:v>
                </c:pt>
                <c:pt idx="9">
                  <c:v>Psychologist</c:v>
                </c:pt>
                <c:pt idx="10">
                  <c:v>Counsellor</c:v>
                </c:pt>
                <c:pt idx="11">
                  <c:v>Play Therapy</c:v>
                </c:pt>
                <c:pt idx="12">
                  <c:v>Creative Therapy</c:v>
                </c:pt>
                <c:pt idx="13">
                  <c:v>Complementary Therapy</c:v>
                </c:pt>
                <c:pt idx="14">
                  <c:v>Assistive Technology/Client Technical Service</c:v>
                </c:pt>
                <c:pt idx="15">
                  <c:v>Community Resource Worker</c:v>
                </c:pt>
                <c:pt idx="16">
                  <c:v>Mobilty/Rehabilitation Worker for the Blind</c:v>
                </c:pt>
                <c:pt idx="17">
                  <c:v>Audiology</c:v>
                </c:pt>
                <c:pt idx="18">
                  <c:v>Aural Rehabilitation</c:v>
                </c:pt>
                <c:pt idx="19">
                  <c:v>Tinnitus Retraining</c:v>
                </c:pt>
              </c:strCache>
            </c:strRef>
          </c:cat>
          <c:val>
            <c:numRef>
              <c:f>'TIRS use &amp; req'!$C$3:$C$22</c:f>
              <c:numCache>
                <c:formatCode>0.0</c:formatCode>
                <c:ptCount val="20"/>
                <c:pt idx="0">
                  <c:v>40.742351747136432</c:v>
                </c:pt>
                <c:pt idx="1">
                  <c:v>38.7269827461215</c:v>
                </c:pt>
                <c:pt idx="2">
                  <c:v>31.491953023053505</c:v>
                </c:pt>
                <c:pt idx="3">
                  <c:v>5.0456720313179648</c:v>
                </c:pt>
                <c:pt idx="4">
                  <c:v>12.353197042192257</c:v>
                </c:pt>
                <c:pt idx="5">
                  <c:v>17.471364361316514</c:v>
                </c:pt>
                <c:pt idx="6">
                  <c:v>21.995070320429171</c:v>
                </c:pt>
                <c:pt idx="7">
                  <c:v>5.3066550674206177</c:v>
                </c:pt>
                <c:pt idx="8">
                  <c:v>13.58561693489923</c:v>
                </c:pt>
                <c:pt idx="9">
                  <c:v>14.658547194432362</c:v>
                </c:pt>
                <c:pt idx="10">
                  <c:v>2.6533275337103088</c:v>
                </c:pt>
                <c:pt idx="11">
                  <c:v>0.56546324488908217</c:v>
                </c:pt>
                <c:pt idx="12">
                  <c:v>1.0729302595331303</c:v>
                </c:pt>
                <c:pt idx="13">
                  <c:v>1.6963897346672467</c:v>
                </c:pt>
                <c:pt idx="14">
                  <c:v>7.8874873133246339</c:v>
                </c:pt>
                <c:pt idx="15">
                  <c:v>26.330288531245472</c:v>
                </c:pt>
                <c:pt idx="16">
                  <c:v>4.4657097288676235</c:v>
                </c:pt>
                <c:pt idx="17">
                  <c:v>7.7859939103958249</c:v>
                </c:pt>
                <c:pt idx="18">
                  <c:v>0.23198492098013632</c:v>
                </c:pt>
                <c:pt idx="19">
                  <c:v>0.10149340292880964</c:v>
                </c:pt>
              </c:numCache>
            </c:numRef>
          </c:val>
        </c:ser>
        <c:ser>
          <c:idx val="1"/>
          <c:order val="1"/>
          <c:tx>
            <c:v>% requiring</c:v>
          </c:tx>
          <c:invertIfNegative val="0"/>
          <c:cat>
            <c:strRef>
              <c:f>'TIRS use &amp; req'!$A$3:$A$22</c:f>
              <c:strCache>
                <c:ptCount val="20"/>
                <c:pt idx="0">
                  <c:v>Physiotherapy</c:v>
                </c:pt>
                <c:pt idx="1">
                  <c:v>Occupational Therapy</c:v>
                </c:pt>
                <c:pt idx="2">
                  <c:v>Speech and Language Therapy</c:v>
                </c:pt>
                <c:pt idx="3">
                  <c:v>Chiropody</c:v>
                </c:pt>
                <c:pt idx="4">
                  <c:v>Clinical Nutritionist</c:v>
                </c:pt>
                <c:pt idx="5">
                  <c:v>Orthotist/Prosthetist</c:v>
                </c:pt>
                <c:pt idx="6">
                  <c:v>Public Health Nurse</c:v>
                </c:pt>
                <c:pt idx="7">
                  <c:v>Continence Advisor</c:v>
                </c:pt>
                <c:pt idx="8">
                  <c:v>Social Worker</c:v>
                </c:pt>
                <c:pt idx="9">
                  <c:v>Psychologist</c:v>
                </c:pt>
                <c:pt idx="10">
                  <c:v>Counsellor</c:v>
                </c:pt>
                <c:pt idx="11">
                  <c:v>Play Therapy</c:v>
                </c:pt>
                <c:pt idx="12">
                  <c:v>Creative Therapy</c:v>
                </c:pt>
                <c:pt idx="13">
                  <c:v>Complementary Therapy</c:v>
                </c:pt>
                <c:pt idx="14">
                  <c:v>Assistive Technology/Client Technical Service</c:v>
                </c:pt>
                <c:pt idx="15">
                  <c:v>Community Resource Worker</c:v>
                </c:pt>
                <c:pt idx="16">
                  <c:v>Mobilty/Rehabilitation Worker for the Blind</c:v>
                </c:pt>
                <c:pt idx="17">
                  <c:v>Audiology</c:v>
                </c:pt>
                <c:pt idx="18">
                  <c:v>Aural Rehabilitation</c:v>
                </c:pt>
                <c:pt idx="19">
                  <c:v>Tinnitus Retraining</c:v>
                </c:pt>
              </c:strCache>
            </c:strRef>
          </c:cat>
          <c:val>
            <c:numRef>
              <c:f>'TIRS use &amp; req'!$F$3:$F$22</c:f>
              <c:numCache>
                <c:formatCode>0.0</c:formatCode>
                <c:ptCount val="20"/>
                <c:pt idx="0">
                  <c:v>20.095693779904305</c:v>
                </c:pt>
                <c:pt idx="1">
                  <c:v>62.853414528055673</c:v>
                </c:pt>
                <c:pt idx="2">
                  <c:v>42.177758445701031</c:v>
                </c:pt>
                <c:pt idx="3">
                  <c:v>45.048571842830214</c:v>
                </c:pt>
                <c:pt idx="4">
                  <c:v>21.589096708713935</c:v>
                </c:pt>
                <c:pt idx="5">
                  <c:v>14.586051906626068</c:v>
                </c:pt>
                <c:pt idx="6">
                  <c:v>16.586921850079744</c:v>
                </c:pt>
                <c:pt idx="7">
                  <c:v>10.250833695809773</c:v>
                </c:pt>
                <c:pt idx="8">
                  <c:v>13.78860374075685</c:v>
                </c:pt>
                <c:pt idx="9">
                  <c:v>30.506017108887924</c:v>
                </c:pt>
                <c:pt idx="10">
                  <c:v>23.169493982891112</c:v>
                </c:pt>
                <c:pt idx="11">
                  <c:v>4.1757285776424533</c:v>
                </c:pt>
                <c:pt idx="12">
                  <c:v>8.5834420762650421</c:v>
                </c:pt>
                <c:pt idx="13">
                  <c:v>40.684355516891401</c:v>
                </c:pt>
                <c:pt idx="14">
                  <c:v>16.644918080324778</c:v>
                </c:pt>
                <c:pt idx="15">
                  <c:v>12.222705524140931</c:v>
                </c:pt>
                <c:pt idx="16">
                  <c:v>3.1027983181093228</c:v>
                </c:pt>
                <c:pt idx="17">
                  <c:v>18.413803102798319</c:v>
                </c:pt>
                <c:pt idx="18">
                  <c:v>2.9143105698129621</c:v>
                </c:pt>
                <c:pt idx="19">
                  <c:v>2.1168624039437436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88128"/>
        <c:axId val="143489664"/>
      </c:barChart>
      <c:catAx>
        <c:axId val="1434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89664"/>
        <c:crosses val="autoZero"/>
        <c:auto val="1"/>
        <c:lblAlgn val="ctr"/>
        <c:lblOffset val="100"/>
        <c:noMultiLvlLbl val="0"/>
      </c:catAx>
      <c:valAx>
        <c:axId val="1434896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348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</c:v>
          </c:tx>
          <c:invertIfNegative val="0"/>
          <c:cat>
            <c:strLit>
              <c:ptCount val="4"/>
              <c:pt idx="0">
                <c:v>1 Personal assistance &amp; support service</c:v>
              </c:pt>
              <c:pt idx="1">
                <c:v>2 Personal assistance &amp; support services</c:v>
              </c:pt>
              <c:pt idx="2">
                <c:v>3 Personal assistance &amp; support services</c:v>
              </c:pt>
              <c:pt idx="3">
                <c:v>4 Personal assistance &amp; support service</c:v>
              </c:pt>
            </c:strLit>
          </c:cat>
          <c:val>
            <c:numLit>
              <c:formatCode>General</c:formatCode>
              <c:ptCount val="4"/>
              <c:pt idx="0">
                <c:v>19.109757865738725</c:v>
              </c:pt>
              <c:pt idx="1">
                <c:v>5.2776569522981003</c:v>
              </c:pt>
              <c:pt idx="2">
                <c:v>1.3484123531970422</c:v>
              </c:pt>
              <c:pt idx="3">
                <c:v>0.23198492098013629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8592"/>
        <c:axId val="140816768"/>
      </c:barChart>
      <c:catAx>
        <c:axId val="14079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16768"/>
        <c:crosses val="autoZero"/>
        <c:auto val="1"/>
        <c:lblAlgn val="ctr"/>
        <c:lblOffset val="100"/>
        <c:noMultiLvlLbl val="0"/>
      </c:catAx>
      <c:valAx>
        <c:axId val="1408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9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15'!$B$27</c:f>
              <c:strCache>
                <c:ptCount val="1"/>
                <c:pt idx="0">
                  <c:v>Under 18 years</c:v>
                </c:pt>
              </c:strCache>
            </c:strRef>
          </c:tx>
          <c:invertIfNegative val="0"/>
          <c:cat>
            <c:multiLvlStrRef>
              <c:f>'Table 15'!$A$28:$A$44</c:f>
            </c:multiLvlStrRef>
          </c:cat>
          <c:val>
            <c:numRef>
              <c:f>'Table 15'!$B$28:$B$44</c:f>
            </c:numRef>
          </c:val>
        </c:ser>
        <c:ser>
          <c:idx val="1"/>
          <c:order val="1"/>
          <c:tx>
            <c:strRef>
              <c:f>'Table 15'!$C$27</c:f>
              <c:strCache>
                <c:ptCount val="1"/>
                <c:pt idx="0">
                  <c:v>18-65 years</c:v>
                </c:pt>
              </c:strCache>
            </c:strRef>
          </c:tx>
          <c:invertIfNegative val="0"/>
          <c:cat>
            <c:multiLvlStrRef>
              <c:f>'Table 15'!$A$28:$A$44</c:f>
            </c:multiLvlStrRef>
          </c:cat>
          <c:val>
            <c:numRef>
              <c:f>'Table 15'!$C$28:$C$44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34880"/>
        <c:axId val="143436416"/>
      </c:barChart>
      <c:catAx>
        <c:axId val="14343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36416"/>
        <c:crosses val="autoZero"/>
        <c:auto val="1"/>
        <c:lblAlgn val="ctr"/>
        <c:lblOffset val="100"/>
        <c:noMultiLvlLbl val="0"/>
      </c:catAx>
      <c:valAx>
        <c:axId val="1434364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343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14</xdr:row>
      <xdr:rowOff>142875</xdr:rowOff>
    </xdr:from>
    <xdr:to>
      <xdr:col>0</xdr:col>
      <xdr:colOff>1820545</xdr:colOff>
      <xdr:row>22</xdr:row>
      <xdr:rowOff>167005</xdr:rowOff>
    </xdr:to>
    <xdr:pic>
      <xdr:nvPicPr>
        <xdr:cNvPr id="2" name="Picture 1" descr="C:\Users\adoyle\Desktop\Misc\HRB_Stacked_blu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540375"/>
          <a:ext cx="1534795" cy="1548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2</xdr:col>
      <xdr:colOff>762000</xdr:colOff>
      <xdr:row>73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52386</xdr:colOff>
      <xdr:row>24</xdr:row>
      <xdr:rowOff>180975</xdr:rowOff>
    </xdr:from>
    <xdr:to>
      <xdr:col>12</xdr:col>
      <xdr:colOff>600075</xdr:colOff>
      <xdr:row>44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1100136</xdr:colOff>
      <xdr:row>10</xdr:row>
      <xdr:rowOff>76200</xdr:rowOff>
    </xdr:from>
    <xdr:to>
      <xdr:col>13</xdr:col>
      <xdr:colOff>333374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261937</xdr:colOff>
      <xdr:row>6</xdr:row>
      <xdr:rowOff>47625</xdr:rowOff>
    </xdr:from>
    <xdr:to>
      <xdr:col>14</xdr:col>
      <xdr:colOff>466725</xdr:colOff>
      <xdr:row>27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133350</xdr:colOff>
      <xdr:row>40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128586</xdr:colOff>
      <xdr:row>6</xdr:row>
      <xdr:rowOff>0</xdr:rowOff>
    </xdr:from>
    <xdr:to>
      <xdr:col>11</xdr:col>
      <xdr:colOff>609599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</xdr:colOff>
      <xdr:row>2</xdr:row>
      <xdr:rowOff>171450</xdr:rowOff>
    </xdr:from>
    <xdr:to>
      <xdr:col>11</xdr:col>
      <xdr:colOff>352425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97305</xdr:rowOff>
    </xdr:from>
    <xdr:to>
      <xdr:col>8</xdr:col>
      <xdr:colOff>316268</xdr:colOff>
      <xdr:row>46</xdr:row>
      <xdr:rowOff>114450</xdr:rowOff>
    </xdr:to>
    <xdr:grpSp>
      <xdr:nvGrpSpPr>
        <xdr:cNvPr id="2" name="Canvas 372"/>
        <xdr:cNvGrpSpPr/>
      </xdr:nvGrpSpPr>
      <xdr:grpSpPr>
        <a:xfrm>
          <a:off x="0" y="858959"/>
          <a:ext cx="5370060" cy="8105082"/>
          <a:chOff x="418465" y="149860"/>
          <a:chExt cx="5188585" cy="8208645"/>
        </a:xfrm>
        <a:effectLst/>
      </xdr:grpSpPr>
      <xdr:sp macro="" textlink="">
        <xdr:nvSpPr>
          <xdr:cNvPr id="3" name="Rectangle 2"/>
          <xdr:cNvSpPr/>
        </xdr:nvSpPr>
        <xdr:spPr>
          <a:xfrm>
            <a:off x="508000" y="2254250"/>
            <a:ext cx="5099050" cy="6104255"/>
          </a:xfrm>
          <a:prstGeom prst="rect">
            <a:avLst/>
          </a:prstGeom>
          <a:noFill/>
          <a:ln>
            <a:noFill/>
          </a:ln>
        </xdr:spPr>
      </xdr:sp>
      <xdr:sp macro="" textlink="">
        <xdr:nvSpPr>
          <xdr:cNvPr id="4" name="Freeform 3"/>
          <xdr:cNvSpPr>
            <a:spLocks/>
          </xdr:cNvSpPr>
        </xdr:nvSpPr>
        <xdr:spPr bwMode="auto">
          <a:xfrm>
            <a:off x="3672205" y="1941195"/>
            <a:ext cx="504190" cy="581025"/>
          </a:xfrm>
          <a:custGeom>
            <a:avLst/>
            <a:gdLst>
              <a:gd name="T0" fmla="*/ 0 w 53"/>
              <a:gd name="T1" fmla="*/ 32 h 61"/>
              <a:gd name="T2" fmla="*/ 6 w 53"/>
              <a:gd name="T3" fmla="*/ 28 h 61"/>
              <a:gd name="T4" fmla="*/ 4 w 53"/>
              <a:gd name="T5" fmla="*/ 23 h 61"/>
              <a:gd name="T6" fmla="*/ 6 w 53"/>
              <a:gd name="T7" fmla="*/ 20 h 61"/>
              <a:gd name="T8" fmla="*/ 11 w 53"/>
              <a:gd name="T9" fmla="*/ 23 h 61"/>
              <a:gd name="T10" fmla="*/ 13 w 53"/>
              <a:gd name="T11" fmla="*/ 17 h 61"/>
              <a:gd name="T12" fmla="*/ 11 w 53"/>
              <a:gd name="T13" fmla="*/ 13 h 61"/>
              <a:gd name="T14" fmla="*/ 8 w 53"/>
              <a:gd name="T15" fmla="*/ 12 h 61"/>
              <a:gd name="T16" fmla="*/ 10 w 53"/>
              <a:gd name="T17" fmla="*/ 9 h 61"/>
              <a:gd name="T18" fmla="*/ 21 w 53"/>
              <a:gd name="T19" fmla="*/ 7 h 61"/>
              <a:gd name="T20" fmla="*/ 23 w 53"/>
              <a:gd name="T21" fmla="*/ 9 h 61"/>
              <a:gd name="T22" fmla="*/ 29 w 53"/>
              <a:gd name="T23" fmla="*/ 6 h 61"/>
              <a:gd name="T24" fmla="*/ 29 w 53"/>
              <a:gd name="T25" fmla="*/ 0 h 61"/>
              <a:gd name="T26" fmla="*/ 36 w 53"/>
              <a:gd name="T27" fmla="*/ 0 h 61"/>
              <a:gd name="T28" fmla="*/ 44 w 53"/>
              <a:gd name="T29" fmla="*/ 9 h 61"/>
              <a:gd name="T30" fmla="*/ 53 w 53"/>
              <a:gd name="T31" fmla="*/ 16 h 61"/>
              <a:gd name="T32" fmla="*/ 46 w 53"/>
              <a:gd name="T33" fmla="*/ 20 h 61"/>
              <a:gd name="T34" fmla="*/ 33 w 53"/>
              <a:gd name="T35" fmla="*/ 15 h 61"/>
              <a:gd name="T36" fmla="*/ 28 w 53"/>
              <a:gd name="T37" fmla="*/ 16 h 61"/>
              <a:gd name="T38" fmla="*/ 32 w 53"/>
              <a:gd name="T39" fmla="*/ 16 h 61"/>
              <a:gd name="T40" fmla="*/ 29 w 53"/>
              <a:gd name="T41" fmla="*/ 23 h 61"/>
              <a:gd name="T42" fmla="*/ 31 w 53"/>
              <a:gd name="T43" fmla="*/ 34 h 61"/>
              <a:gd name="T44" fmla="*/ 41 w 53"/>
              <a:gd name="T45" fmla="*/ 37 h 61"/>
              <a:gd name="T46" fmla="*/ 39 w 53"/>
              <a:gd name="T47" fmla="*/ 46 h 61"/>
              <a:gd name="T48" fmla="*/ 42 w 53"/>
              <a:gd name="T49" fmla="*/ 48 h 61"/>
              <a:gd name="T50" fmla="*/ 40 w 53"/>
              <a:gd name="T51" fmla="*/ 58 h 61"/>
              <a:gd name="T52" fmla="*/ 34 w 53"/>
              <a:gd name="T53" fmla="*/ 60 h 61"/>
              <a:gd name="T54" fmla="*/ 31 w 53"/>
              <a:gd name="T55" fmla="*/ 61 h 61"/>
              <a:gd name="T56" fmla="*/ 25 w 53"/>
              <a:gd name="T57" fmla="*/ 58 h 61"/>
              <a:gd name="T58" fmla="*/ 22 w 53"/>
              <a:gd name="T59" fmla="*/ 60 h 61"/>
              <a:gd name="T60" fmla="*/ 20 w 53"/>
              <a:gd name="T61" fmla="*/ 58 h 61"/>
              <a:gd name="T62" fmla="*/ 23 w 53"/>
              <a:gd name="T63" fmla="*/ 53 h 61"/>
              <a:gd name="T64" fmla="*/ 17 w 53"/>
              <a:gd name="T65" fmla="*/ 52 h 61"/>
              <a:gd name="T66" fmla="*/ 8 w 53"/>
              <a:gd name="T67" fmla="*/ 37 h 61"/>
              <a:gd name="T68" fmla="*/ 0 w 53"/>
              <a:gd name="T69" fmla="*/ 32 h 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53" h="61">
                <a:moveTo>
                  <a:pt x="0" y="32"/>
                </a:moveTo>
                <a:lnTo>
                  <a:pt x="6" y="28"/>
                </a:lnTo>
                <a:lnTo>
                  <a:pt x="4" y="23"/>
                </a:lnTo>
                <a:lnTo>
                  <a:pt x="6" y="20"/>
                </a:lnTo>
                <a:lnTo>
                  <a:pt x="11" y="23"/>
                </a:lnTo>
                <a:lnTo>
                  <a:pt x="13" y="17"/>
                </a:lnTo>
                <a:lnTo>
                  <a:pt x="11" y="13"/>
                </a:lnTo>
                <a:lnTo>
                  <a:pt x="8" y="12"/>
                </a:lnTo>
                <a:lnTo>
                  <a:pt x="10" y="9"/>
                </a:lnTo>
                <a:lnTo>
                  <a:pt x="21" y="7"/>
                </a:lnTo>
                <a:lnTo>
                  <a:pt x="23" y="9"/>
                </a:lnTo>
                <a:lnTo>
                  <a:pt x="29" y="6"/>
                </a:lnTo>
                <a:lnTo>
                  <a:pt x="29" y="0"/>
                </a:lnTo>
                <a:lnTo>
                  <a:pt x="36" y="0"/>
                </a:lnTo>
                <a:lnTo>
                  <a:pt x="44" y="9"/>
                </a:lnTo>
                <a:lnTo>
                  <a:pt x="53" y="16"/>
                </a:lnTo>
                <a:lnTo>
                  <a:pt x="46" y="20"/>
                </a:lnTo>
                <a:lnTo>
                  <a:pt x="33" y="15"/>
                </a:lnTo>
                <a:lnTo>
                  <a:pt x="28" y="16"/>
                </a:lnTo>
                <a:lnTo>
                  <a:pt x="32" y="16"/>
                </a:lnTo>
                <a:lnTo>
                  <a:pt x="29" y="23"/>
                </a:lnTo>
                <a:lnTo>
                  <a:pt x="31" y="34"/>
                </a:lnTo>
                <a:lnTo>
                  <a:pt x="41" y="37"/>
                </a:lnTo>
                <a:lnTo>
                  <a:pt x="39" y="46"/>
                </a:lnTo>
                <a:lnTo>
                  <a:pt x="42" y="48"/>
                </a:lnTo>
                <a:lnTo>
                  <a:pt x="40" y="58"/>
                </a:lnTo>
                <a:lnTo>
                  <a:pt x="34" y="60"/>
                </a:lnTo>
                <a:lnTo>
                  <a:pt x="31" y="61"/>
                </a:lnTo>
                <a:lnTo>
                  <a:pt x="25" y="58"/>
                </a:lnTo>
                <a:lnTo>
                  <a:pt x="22" y="60"/>
                </a:lnTo>
                <a:lnTo>
                  <a:pt x="20" y="58"/>
                </a:lnTo>
                <a:lnTo>
                  <a:pt x="23" y="53"/>
                </a:lnTo>
                <a:lnTo>
                  <a:pt x="17" y="52"/>
                </a:lnTo>
                <a:lnTo>
                  <a:pt x="8" y="37"/>
                </a:lnTo>
                <a:lnTo>
                  <a:pt x="0" y="32"/>
                </a:lnTo>
                <a:close/>
              </a:path>
            </a:pathLst>
          </a:custGeom>
          <a:solidFill>
            <a:srgbClr val="FFED00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5" name="Freeform 4"/>
          <xdr:cNvSpPr>
            <a:spLocks/>
          </xdr:cNvSpPr>
        </xdr:nvSpPr>
        <xdr:spPr bwMode="auto">
          <a:xfrm>
            <a:off x="1883410" y="1941195"/>
            <a:ext cx="799465" cy="1219200"/>
          </a:xfrm>
          <a:custGeom>
            <a:avLst/>
            <a:gdLst>
              <a:gd name="T0" fmla="*/ 28 w 84"/>
              <a:gd name="T1" fmla="*/ 30 h 128"/>
              <a:gd name="T2" fmla="*/ 33 w 84"/>
              <a:gd name="T3" fmla="*/ 32 h 128"/>
              <a:gd name="T4" fmla="*/ 44 w 84"/>
              <a:gd name="T5" fmla="*/ 30 h 128"/>
              <a:gd name="T6" fmla="*/ 42 w 84"/>
              <a:gd name="T7" fmla="*/ 27 h 128"/>
              <a:gd name="T8" fmla="*/ 39 w 84"/>
              <a:gd name="T9" fmla="*/ 25 h 128"/>
              <a:gd name="T10" fmla="*/ 38 w 84"/>
              <a:gd name="T11" fmla="*/ 19 h 128"/>
              <a:gd name="T12" fmla="*/ 40 w 84"/>
              <a:gd name="T13" fmla="*/ 19 h 128"/>
              <a:gd name="T14" fmla="*/ 45 w 84"/>
              <a:gd name="T15" fmla="*/ 18 h 128"/>
              <a:gd name="T16" fmla="*/ 46 w 84"/>
              <a:gd name="T17" fmla="*/ 16 h 128"/>
              <a:gd name="T18" fmla="*/ 46 w 84"/>
              <a:gd name="T19" fmla="*/ 14 h 128"/>
              <a:gd name="T20" fmla="*/ 53 w 84"/>
              <a:gd name="T21" fmla="*/ 11 h 128"/>
              <a:gd name="T22" fmla="*/ 59 w 84"/>
              <a:gd name="T23" fmla="*/ 2 h 128"/>
              <a:gd name="T24" fmla="*/ 60 w 84"/>
              <a:gd name="T25" fmla="*/ 0 h 128"/>
              <a:gd name="T26" fmla="*/ 69 w 84"/>
              <a:gd name="T27" fmla="*/ 3 h 128"/>
              <a:gd name="T28" fmla="*/ 69 w 84"/>
              <a:gd name="T29" fmla="*/ 4 h 128"/>
              <a:gd name="T30" fmla="*/ 70 w 84"/>
              <a:gd name="T31" fmla="*/ 8 h 128"/>
              <a:gd name="T32" fmla="*/ 66 w 84"/>
              <a:gd name="T33" fmla="*/ 13 h 128"/>
              <a:gd name="T34" fmla="*/ 67 w 84"/>
              <a:gd name="T35" fmla="*/ 20 h 128"/>
              <a:gd name="T36" fmla="*/ 63 w 84"/>
              <a:gd name="T37" fmla="*/ 27 h 128"/>
              <a:gd name="T38" fmla="*/ 67 w 84"/>
              <a:gd name="T39" fmla="*/ 30 h 128"/>
              <a:gd name="T40" fmla="*/ 69 w 84"/>
              <a:gd name="T41" fmla="*/ 33 h 128"/>
              <a:gd name="T42" fmla="*/ 72 w 84"/>
              <a:gd name="T43" fmla="*/ 29 h 128"/>
              <a:gd name="T44" fmla="*/ 81 w 84"/>
              <a:gd name="T45" fmla="*/ 41 h 128"/>
              <a:gd name="T46" fmla="*/ 81 w 84"/>
              <a:gd name="T47" fmla="*/ 45 h 128"/>
              <a:gd name="T48" fmla="*/ 82 w 84"/>
              <a:gd name="T49" fmla="*/ 51 h 128"/>
              <a:gd name="T50" fmla="*/ 84 w 84"/>
              <a:gd name="T51" fmla="*/ 51 h 128"/>
              <a:gd name="T52" fmla="*/ 70 w 84"/>
              <a:gd name="T53" fmla="*/ 77 h 128"/>
              <a:gd name="T54" fmla="*/ 73 w 84"/>
              <a:gd name="T55" fmla="*/ 83 h 128"/>
              <a:gd name="T56" fmla="*/ 76 w 84"/>
              <a:gd name="T57" fmla="*/ 86 h 128"/>
              <a:gd name="T58" fmla="*/ 77 w 84"/>
              <a:gd name="T59" fmla="*/ 90 h 128"/>
              <a:gd name="T60" fmla="*/ 77 w 84"/>
              <a:gd name="T61" fmla="*/ 100 h 128"/>
              <a:gd name="T62" fmla="*/ 77 w 84"/>
              <a:gd name="T63" fmla="*/ 106 h 128"/>
              <a:gd name="T64" fmla="*/ 81 w 84"/>
              <a:gd name="T65" fmla="*/ 113 h 128"/>
              <a:gd name="T66" fmla="*/ 68 w 84"/>
              <a:gd name="T67" fmla="*/ 128 h 128"/>
              <a:gd name="T68" fmla="*/ 66 w 84"/>
              <a:gd name="T69" fmla="*/ 126 h 128"/>
              <a:gd name="T70" fmla="*/ 56 w 84"/>
              <a:gd name="T71" fmla="*/ 122 h 128"/>
              <a:gd name="T72" fmla="*/ 56 w 84"/>
              <a:gd name="T73" fmla="*/ 117 h 128"/>
              <a:gd name="T74" fmla="*/ 54 w 84"/>
              <a:gd name="T75" fmla="*/ 117 h 128"/>
              <a:gd name="T76" fmla="*/ 53 w 84"/>
              <a:gd name="T77" fmla="*/ 117 h 128"/>
              <a:gd name="T78" fmla="*/ 46 w 84"/>
              <a:gd name="T79" fmla="*/ 83 h 128"/>
              <a:gd name="T80" fmla="*/ 46 w 84"/>
              <a:gd name="T81" fmla="*/ 82 h 128"/>
              <a:gd name="T82" fmla="*/ 39 w 84"/>
              <a:gd name="T83" fmla="*/ 74 h 128"/>
              <a:gd name="T84" fmla="*/ 42 w 84"/>
              <a:gd name="T85" fmla="*/ 72 h 128"/>
              <a:gd name="T86" fmla="*/ 35 w 84"/>
              <a:gd name="T87" fmla="*/ 69 h 128"/>
              <a:gd name="T88" fmla="*/ 35 w 84"/>
              <a:gd name="T89" fmla="*/ 63 h 128"/>
              <a:gd name="T90" fmla="*/ 19 w 84"/>
              <a:gd name="T91" fmla="*/ 62 h 128"/>
              <a:gd name="T92" fmla="*/ 15 w 84"/>
              <a:gd name="T93" fmla="*/ 66 h 128"/>
              <a:gd name="T94" fmla="*/ 0 w 84"/>
              <a:gd name="T95" fmla="*/ 69 h 128"/>
              <a:gd name="T96" fmla="*/ 12 w 84"/>
              <a:gd name="T97" fmla="*/ 59 h 128"/>
              <a:gd name="T98" fmla="*/ 12 w 84"/>
              <a:gd name="T99" fmla="*/ 57 h 128"/>
              <a:gd name="T100" fmla="*/ 14 w 84"/>
              <a:gd name="T101" fmla="*/ 51 h 128"/>
              <a:gd name="T102" fmla="*/ 8 w 84"/>
              <a:gd name="T103" fmla="*/ 48 h 128"/>
              <a:gd name="T104" fmla="*/ 12 w 84"/>
              <a:gd name="T105" fmla="*/ 37 h 128"/>
              <a:gd name="T106" fmla="*/ 18 w 84"/>
              <a:gd name="T107" fmla="*/ 38 h 128"/>
              <a:gd name="T108" fmla="*/ 18 w 84"/>
              <a:gd name="T109" fmla="*/ 34 h 128"/>
              <a:gd name="T110" fmla="*/ 14 w 84"/>
              <a:gd name="T111" fmla="*/ 32 h 128"/>
              <a:gd name="T112" fmla="*/ 12 w 84"/>
              <a:gd name="T113" fmla="*/ 23 h 128"/>
              <a:gd name="T114" fmla="*/ 15 w 84"/>
              <a:gd name="T115" fmla="*/ 23 h 128"/>
              <a:gd name="T116" fmla="*/ 22 w 84"/>
              <a:gd name="T117" fmla="*/ 26 h 128"/>
              <a:gd name="T118" fmla="*/ 26 w 84"/>
              <a:gd name="T119" fmla="*/ 25 h 128"/>
              <a:gd name="T120" fmla="*/ 28 w 84"/>
              <a:gd name="T121" fmla="*/ 30 h 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84" h="128">
                <a:moveTo>
                  <a:pt x="28" y="30"/>
                </a:moveTo>
                <a:lnTo>
                  <a:pt x="33" y="32"/>
                </a:lnTo>
                <a:lnTo>
                  <a:pt x="44" y="30"/>
                </a:lnTo>
                <a:lnTo>
                  <a:pt x="42" y="27"/>
                </a:lnTo>
                <a:lnTo>
                  <a:pt x="39" y="25"/>
                </a:lnTo>
                <a:lnTo>
                  <a:pt x="38" y="19"/>
                </a:lnTo>
                <a:lnTo>
                  <a:pt x="40" y="19"/>
                </a:lnTo>
                <a:lnTo>
                  <a:pt x="45" y="18"/>
                </a:lnTo>
                <a:lnTo>
                  <a:pt x="46" y="16"/>
                </a:lnTo>
                <a:lnTo>
                  <a:pt x="46" y="14"/>
                </a:lnTo>
                <a:lnTo>
                  <a:pt x="53" y="11"/>
                </a:lnTo>
                <a:lnTo>
                  <a:pt x="59" y="2"/>
                </a:lnTo>
                <a:lnTo>
                  <a:pt x="60" y="0"/>
                </a:lnTo>
                <a:lnTo>
                  <a:pt x="69" y="3"/>
                </a:lnTo>
                <a:lnTo>
                  <a:pt x="69" y="4"/>
                </a:lnTo>
                <a:lnTo>
                  <a:pt x="70" y="8"/>
                </a:lnTo>
                <a:lnTo>
                  <a:pt x="66" y="13"/>
                </a:lnTo>
                <a:lnTo>
                  <a:pt x="67" y="20"/>
                </a:lnTo>
                <a:lnTo>
                  <a:pt x="63" y="27"/>
                </a:lnTo>
                <a:lnTo>
                  <a:pt x="67" y="30"/>
                </a:lnTo>
                <a:lnTo>
                  <a:pt x="69" y="33"/>
                </a:lnTo>
                <a:lnTo>
                  <a:pt x="72" y="29"/>
                </a:lnTo>
                <a:lnTo>
                  <a:pt x="81" y="41"/>
                </a:lnTo>
                <a:lnTo>
                  <a:pt x="81" y="45"/>
                </a:lnTo>
                <a:lnTo>
                  <a:pt x="82" y="51"/>
                </a:lnTo>
                <a:lnTo>
                  <a:pt x="84" y="51"/>
                </a:lnTo>
                <a:lnTo>
                  <a:pt x="70" y="77"/>
                </a:lnTo>
                <a:lnTo>
                  <a:pt x="73" y="83"/>
                </a:lnTo>
                <a:lnTo>
                  <a:pt x="76" y="86"/>
                </a:lnTo>
                <a:lnTo>
                  <a:pt x="77" y="90"/>
                </a:lnTo>
                <a:lnTo>
                  <a:pt x="77" y="100"/>
                </a:lnTo>
                <a:lnTo>
                  <a:pt x="77" y="106"/>
                </a:lnTo>
                <a:lnTo>
                  <a:pt x="81" y="113"/>
                </a:lnTo>
                <a:lnTo>
                  <a:pt x="68" y="128"/>
                </a:lnTo>
                <a:lnTo>
                  <a:pt x="66" y="126"/>
                </a:lnTo>
                <a:lnTo>
                  <a:pt x="56" y="122"/>
                </a:lnTo>
                <a:lnTo>
                  <a:pt x="56" y="117"/>
                </a:lnTo>
                <a:lnTo>
                  <a:pt x="54" y="117"/>
                </a:lnTo>
                <a:lnTo>
                  <a:pt x="53" y="117"/>
                </a:lnTo>
                <a:lnTo>
                  <a:pt x="46" y="83"/>
                </a:lnTo>
                <a:lnTo>
                  <a:pt x="46" y="82"/>
                </a:lnTo>
                <a:lnTo>
                  <a:pt x="39" y="74"/>
                </a:lnTo>
                <a:lnTo>
                  <a:pt x="42" y="72"/>
                </a:lnTo>
                <a:lnTo>
                  <a:pt x="35" y="69"/>
                </a:lnTo>
                <a:lnTo>
                  <a:pt x="35" y="63"/>
                </a:lnTo>
                <a:lnTo>
                  <a:pt x="19" y="62"/>
                </a:lnTo>
                <a:lnTo>
                  <a:pt x="15" y="66"/>
                </a:lnTo>
                <a:lnTo>
                  <a:pt x="0" y="69"/>
                </a:lnTo>
                <a:lnTo>
                  <a:pt x="12" y="59"/>
                </a:lnTo>
                <a:lnTo>
                  <a:pt x="12" y="57"/>
                </a:lnTo>
                <a:lnTo>
                  <a:pt x="14" y="51"/>
                </a:lnTo>
                <a:lnTo>
                  <a:pt x="8" y="48"/>
                </a:lnTo>
                <a:lnTo>
                  <a:pt x="12" y="37"/>
                </a:lnTo>
                <a:lnTo>
                  <a:pt x="18" y="38"/>
                </a:lnTo>
                <a:lnTo>
                  <a:pt x="18" y="34"/>
                </a:lnTo>
                <a:lnTo>
                  <a:pt x="14" y="32"/>
                </a:lnTo>
                <a:lnTo>
                  <a:pt x="12" y="23"/>
                </a:lnTo>
                <a:lnTo>
                  <a:pt x="15" y="23"/>
                </a:lnTo>
                <a:lnTo>
                  <a:pt x="22" y="26"/>
                </a:lnTo>
                <a:lnTo>
                  <a:pt x="26" y="25"/>
                </a:lnTo>
                <a:lnTo>
                  <a:pt x="28" y="30"/>
                </a:lnTo>
                <a:close/>
              </a:path>
            </a:pathLst>
          </a:custGeom>
          <a:solidFill>
            <a:srgbClr val="FFED0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6" name="Freeform 5"/>
          <xdr:cNvSpPr>
            <a:spLocks/>
          </xdr:cNvSpPr>
        </xdr:nvSpPr>
        <xdr:spPr bwMode="auto">
          <a:xfrm>
            <a:off x="3129915" y="2226945"/>
            <a:ext cx="960755" cy="771525"/>
          </a:xfrm>
          <a:custGeom>
            <a:avLst/>
            <a:gdLst>
              <a:gd name="T0" fmla="*/ 80 w 101"/>
              <a:gd name="T1" fmla="*/ 23 h 81"/>
              <a:gd name="T2" fmla="*/ 77 w 101"/>
              <a:gd name="T3" fmla="*/ 28 h 81"/>
              <a:gd name="T4" fmla="*/ 79 w 101"/>
              <a:gd name="T5" fmla="*/ 30 h 81"/>
              <a:gd name="T6" fmla="*/ 82 w 101"/>
              <a:gd name="T7" fmla="*/ 28 h 81"/>
              <a:gd name="T8" fmla="*/ 88 w 101"/>
              <a:gd name="T9" fmla="*/ 31 h 81"/>
              <a:gd name="T10" fmla="*/ 91 w 101"/>
              <a:gd name="T11" fmla="*/ 30 h 81"/>
              <a:gd name="T12" fmla="*/ 97 w 101"/>
              <a:gd name="T13" fmla="*/ 28 h 81"/>
              <a:gd name="T14" fmla="*/ 101 w 101"/>
              <a:gd name="T15" fmla="*/ 42 h 81"/>
              <a:gd name="T16" fmla="*/ 97 w 101"/>
              <a:gd name="T17" fmla="*/ 41 h 81"/>
              <a:gd name="T18" fmla="*/ 96 w 101"/>
              <a:gd name="T19" fmla="*/ 47 h 81"/>
              <a:gd name="T20" fmla="*/ 92 w 101"/>
              <a:gd name="T21" fmla="*/ 50 h 81"/>
              <a:gd name="T22" fmla="*/ 92 w 101"/>
              <a:gd name="T23" fmla="*/ 50 h 81"/>
              <a:gd name="T24" fmla="*/ 89 w 101"/>
              <a:gd name="T25" fmla="*/ 49 h 81"/>
              <a:gd name="T26" fmla="*/ 86 w 101"/>
              <a:gd name="T27" fmla="*/ 48 h 81"/>
              <a:gd name="T28" fmla="*/ 81 w 101"/>
              <a:gd name="T29" fmla="*/ 55 h 81"/>
              <a:gd name="T30" fmla="*/ 90 w 101"/>
              <a:gd name="T31" fmla="*/ 63 h 81"/>
              <a:gd name="T32" fmla="*/ 90 w 101"/>
              <a:gd name="T33" fmla="*/ 70 h 81"/>
              <a:gd name="T34" fmla="*/ 84 w 101"/>
              <a:gd name="T35" fmla="*/ 71 h 81"/>
              <a:gd name="T36" fmla="*/ 80 w 101"/>
              <a:gd name="T37" fmla="*/ 79 h 81"/>
              <a:gd name="T38" fmla="*/ 53 w 101"/>
              <a:gd name="T39" fmla="*/ 73 h 81"/>
              <a:gd name="T40" fmla="*/ 48 w 101"/>
              <a:gd name="T41" fmla="*/ 77 h 81"/>
              <a:gd name="T42" fmla="*/ 40 w 101"/>
              <a:gd name="T43" fmla="*/ 71 h 81"/>
              <a:gd name="T44" fmla="*/ 33 w 101"/>
              <a:gd name="T45" fmla="*/ 70 h 81"/>
              <a:gd name="T46" fmla="*/ 23 w 101"/>
              <a:gd name="T47" fmla="*/ 81 h 81"/>
              <a:gd name="T48" fmla="*/ 23 w 101"/>
              <a:gd name="T49" fmla="*/ 80 h 81"/>
              <a:gd name="T50" fmla="*/ 15 w 101"/>
              <a:gd name="T51" fmla="*/ 74 h 81"/>
              <a:gd name="T52" fmla="*/ 23 w 101"/>
              <a:gd name="T53" fmla="*/ 70 h 81"/>
              <a:gd name="T54" fmla="*/ 29 w 101"/>
              <a:gd name="T55" fmla="*/ 60 h 81"/>
              <a:gd name="T56" fmla="*/ 29 w 101"/>
              <a:gd name="T57" fmla="*/ 55 h 81"/>
              <a:gd name="T58" fmla="*/ 35 w 101"/>
              <a:gd name="T59" fmla="*/ 40 h 81"/>
              <a:gd name="T60" fmla="*/ 32 w 101"/>
              <a:gd name="T61" fmla="*/ 37 h 81"/>
              <a:gd name="T62" fmla="*/ 26 w 101"/>
              <a:gd name="T63" fmla="*/ 42 h 81"/>
              <a:gd name="T64" fmla="*/ 10 w 101"/>
              <a:gd name="T65" fmla="*/ 33 h 81"/>
              <a:gd name="T66" fmla="*/ 4 w 101"/>
              <a:gd name="T67" fmla="*/ 21 h 81"/>
              <a:gd name="T68" fmla="*/ 0 w 101"/>
              <a:gd name="T69" fmla="*/ 19 h 81"/>
              <a:gd name="T70" fmla="*/ 3 w 101"/>
              <a:gd name="T71" fmla="*/ 17 h 81"/>
              <a:gd name="T72" fmla="*/ 6 w 101"/>
              <a:gd name="T73" fmla="*/ 19 h 81"/>
              <a:gd name="T74" fmla="*/ 12 w 101"/>
              <a:gd name="T75" fmla="*/ 23 h 81"/>
              <a:gd name="T76" fmla="*/ 18 w 101"/>
              <a:gd name="T77" fmla="*/ 18 h 81"/>
              <a:gd name="T78" fmla="*/ 23 w 101"/>
              <a:gd name="T79" fmla="*/ 22 h 81"/>
              <a:gd name="T80" fmla="*/ 36 w 101"/>
              <a:gd name="T81" fmla="*/ 21 h 81"/>
              <a:gd name="T82" fmla="*/ 39 w 101"/>
              <a:gd name="T83" fmla="*/ 18 h 81"/>
              <a:gd name="T84" fmla="*/ 33 w 101"/>
              <a:gd name="T85" fmla="*/ 10 h 81"/>
              <a:gd name="T86" fmla="*/ 37 w 101"/>
              <a:gd name="T87" fmla="*/ 7 h 81"/>
              <a:gd name="T88" fmla="*/ 37 w 101"/>
              <a:gd name="T89" fmla="*/ 4 h 81"/>
              <a:gd name="T90" fmla="*/ 40 w 101"/>
              <a:gd name="T91" fmla="*/ 7 h 81"/>
              <a:gd name="T92" fmla="*/ 48 w 101"/>
              <a:gd name="T93" fmla="*/ 4 h 81"/>
              <a:gd name="T94" fmla="*/ 52 w 101"/>
              <a:gd name="T95" fmla="*/ 0 h 81"/>
              <a:gd name="T96" fmla="*/ 57 w 101"/>
              <a:gd name="T97" fmla="*/ 2 h 81"/>
              <a:gd name="T98" fmla="*/ 57 w 101"/>
              <a:gd name="T99" fmla="*/ 3 h 81"/>
              <a:gd name="T100" fmla="*/ 65 w 101"/>
              <a:gd name="T101" fmla="*/ 7 h 81"/>
              <a:gd name="T102" fmla="*/ 74 w 101"/>
              <a:gd name="T103" fmla="*/ 22 h 81"/>
              <a:gd name="T104" fmla="*/ 80 w 101"/>
              <a:gd name="T105" fmla="*/ 23 h 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01" h="81">
                <a:moveTo>
                  <a:pt x="80" y="23"/>
                </a:moveTo>
                <a:lnTo>
                  <a:pt x="77" y="28"/>
                </a:lnTo>
                <a:lnTo>
                  <a:pt x="79" y="30"/>
                </a:lnTo>
                <a:lnTo>
                  <a:pt x="82" y="28"/>
                </a:lnTo>
                <a:lnTo>
                  <a:pt x="88" y="31"/>
                </a:lnTo>
                <a:lnTo>
                  <a:pt x="91" y="30"/>
                </a:lnTo>
                <a:lnTo>
                  <a:pt x="97" y="28"/>
                </a:lnTo>
                <a:lnTo>
                  <a:pt x="101" y="42"/>
                </a:lnTo>
                <a:lnTo>
                  <a:pt x="97" y="41"/>
                </a:lnTo>
                <a:lnTo>
                  <a:pt x="96" y="47"/>
                </a:lnTo>
                <a:lnTo>
                  <a:pt x="92" y="50"/>
                </a:lnTo>
                <a:lnTo>
                  <a:pt x="92" y="50"/>
                </a:lnTo>
                <a:lnTo>
                  <a:pt x="89" y="49"/>
                </a:lnTo>
                <a:lnTo>
                  <a:pt x="86" y="48"/>
                </a:lnTo>
                <a:lnTo>
                  <a:pt x="81" y="55"/>
                </a:lnTo>
                <a:lnTo>
                  <a:pt x="90" y="63"/>
                </a:lnTo>
                <a:lnTo>
                  <a:pt x="90" y="70"/>
                </a:lnTo>
                <a:lnTo>
                  <a:pt x="84" y="71"/>
                </a:lnTo>
                <a:lnTo>
                  <a:pt x="80" y="79"/>
                </a:lnTo>
                <a:lnTo>
                  <a:pt x="53" y="73"/>
                </a:lnTo>
                <a:lnTo>
                  <a:pt x="48" y="77"/>
                </a:lnTo>
                <a:lnTo>
                  <a:pt x="40" y="71"/>
                </a:lnTo>
                <a:lnTo>
                  <a:pt x="33" y="70"/>
                </a:lnTo>
                <a:lnTo>
                  <a:pt x="23" y="81"/>
                </a:lnTo>
                <a:lnTo>
                  <a:pt x="23" y="80"/>
                </a:lnTo>
                <a:lnTo>
                  <a:pt x="15" y="74"/>
                </a:lnTo>
                <a:lnTo>
                  <a:pt x="23" y="70"/>
                </a:lnTo>
                <a:lnTo>
                  <a:pt x="29" y="60"/>
                </a:lnTo>
                <a:lnTo>
                  <a:pt x="29" y="55"/>
                </a:lnTo>
                <a:lnTo>
                  <a:pt x="35" y="40"/>
                </a:lnTo>
                <a:lnTo>
                  <a:pt x="32" y="37"/>
                </a:lnTo>
                <a:lnTo>
                  <a:pt x="26" y="42"/>
                </a:lnTo>
                <a:lnTo>
                  <a:pt x="10" y="33"/>
                </a:lnTo>
                <a:lnTo>
                  <a:pt x="4" y="21"/>
                </a:lnTo>
                <a:lnTo>
                  <a:pt x="0" y="19"/>
                </a:lnTo>
                <a:lnTo>
                  <a:pt x="3" y="17"/>
                </a:lnTo>
                <a:lnTo>
                  <a:pt x="6" y="19"/>
                </a:lnTo>
                <a:lnTo>
                  <a:pt x="12" y="23"/>
                </a:lnTo>
                <a:lnTo>
                  <a:pt x="18" y="18"/>
                </a:lnTo>
                <a:lnTo>
                  <a:pt x="23" y="22"/>
                </a:lnTo>
                <a:lnTo>
                  <a:pt x="36" y="21"/>
                </a:lnTo>
                <a:lnTo>
                  <a:pt x="39" y="18"/>
                </a:lnTo>
                <a:lnTo>
                  <a:pt x="33" y="10"/>
                </a:lnTo>
                <a:lnTo>
                  <a:pt x="37" y="7"/>
                </a:lnTo>
                <a:lnTo>
                  <a:pt x="37" y="4"/>
                </a:lnTo>
                <a:lnTo>
                  <a:pt x="40" y="7"/>
                </a:lnTo>
                <a:lnTo>
                  <a:pt x="48" y="4"/>
                </a:lnTo>
                <a:lnTo>
                  <a:pt x="52" y="0"/>
                </a:lnTo>
                <a:lnTo>
                  <a:pt x="57" y="2"/>
                </a:lnTo>
                <a:lnTo>
                  <a:pt x="57" y="3"/>
                </a:lnTo>
                <a:lnTo>
                  <a:pt x="65" y="7"/>
                </a:lnTo>
                <a:lnTo>
                  <a:pt x="74" y="22"/>
                </a:lnTo>
                <a:lnTo>
                  <a:pt x="80" y="23"/>
                </a:lnTo>
                <a:close/>
              </a:path>
            </a:pathLst>
          </a:custGeom>
          <a:solidFill>
            <a:srgbClr val="FFED0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7" name="Freeform 6"/>
          <xdr:cNvSpPr>
            <a:spLocks/>
          </xdr:cNvSpPr>
        </xdr:nvSpPr>
        <xdr:spPr bwMode="auto">
          <a:xfrm>
            <a:off x="4033520" y="2903220"/>
            <a:ext cx="95250" cy="133350"/>
          </a:xfrm>
          <a:custGeom>
            <a:avLst/>
            <a:gdLst>
              <a:gd name="T0" fmla="*/ 2 w 11"/>
              <a:gd name="T1" fmla="*/ 13 h 14"/>
              <a:gd name="T2" fmla="*/ 3 w 11"/>
              <a:gd name="T3" fmla="*/ 8 h 14"/>
              <a:gd name="T4" fmla="*/ 1 w 11"/>
              <a:gd name="T5" fmla="*/ 7 h 14"/>
              <a:gd name="T6" fmla="*/ 0 w 11"/>
              <a:gd name="T7" fmla="*/ 6 h 14"/>
              <a:gd name="T8" fmla="*/ 2 w 11"/>
              <a:gd name="T9" fmla="*/ 6 h 14"/>
              <a:gd name="T10" fmla="*/ 3 w 11"/>
              <a:gd name="T11" fmla="*/ 0 h 14"/>
              <a:gd name="T12" fmla="*/ 5 w 11"/>
              <a:gd name="T13" fmla="*/ 1 h 14"/>
              <a:gd name="T14" fmla="*/ 4 w 11"/>
              <a:gd name="T15" fmla="*/ 7 h 14"/>
              <a:gd name="T16" fmla="*/ 11 w 11"/>
              <a:gd name="T17" fmla="*/ 12 h 14"/>
              <a:gd name="T18" fmla="*/ 10 w 11"/>
              <a:gd name="T19" fmla="*/ 14 h 14"/>
              <a:gd name="T20" fmla="*/ 2 w 11"/>
              <a:gd name="T21" fmla="*/ 13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1" h="14">
                <a:moveTo>
                  <a:pt x="2" y="13"/>
                </a:moveTo>
                <a:lnTo>
                  <a:pt x="3" y="8"/>
                </a:lnTo>
                <a:lnTo>
                  <a:pt x="1" y="7"/>
                </a:lnTo>
                <a:lnTo>
                  <a:pt x="0" y="6"/>
                </a:lnTo>
                <a:lnTo>
                  <a:pt x="2" y="6"/>
                </a:lnTo>
                <a:lnTo>
                  <a:pt x="3" y="0"/>
                </a:lnTo>
                <a:lnTo>
                  <a:pt x="5" y="1"/>
                </a:lnTo>
                <a:lnTo>
                  <a:pt x="4" y="7"/>
                </a:lnTo>
                <a:lnTo>
                  <a:pt x="11" y="12"/>
                </a:lnTo>
                <a:lnTo>
                  <a:pt x="10" y="14"/>
                </a:lnTo>
                <a:lnTo>
                  <a:pt x="2" y="13"/>
                </a:lnTo>
                <a:close/>
              </a:path>
            </a:pathLst>
          </a:custGeom>
          <a:solidFill>
            <a:srgbClr val="E64285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8" name="Freeform 7"/>
          <xdr:cNvSpPr>
            <a:spLocks/>
          </xdr:cNvSpPr>
        </xdr:nvSpPr>
        <xdr:spPr bwMode="auto">
          <a:xfrm>
            <a:off x="3348355" y="2893695"/>
            <a:ext cx="666115" cy="838200"/>
          </a:xfrm>
          <a:custGeom>
            <a:avLst/>
            <a:gdLst>
              <a:gd name="T0" fmla="*/ 1 w 70"/>
              <a:gd name="T1" fmla="*/ 42 h 88"/>
              <a:gd name="T2" fmla="*/ 3 w 70"/>
              <a:gd name="T3" fmla="*/ 40 h 88"/>
              <a:gd name="T4" fmla="*/ 7 w 70"/>
              <a:gd name="T5" fmla="*/ 36 h 88"/>
              <a:gd name="T6" fmla="*/ 3 w 70"/>
              <a:gd name="T7" fmla="*/ 32 h 88"/>
              <a:gd name="T8" fmla="*/ 11 w 70"/>
              <a:gd name="T9" fmla="*/ 21 h 88"/>
              <a:gd name="T10" fmla="*/ 9 w 70"/>
              <a:gd name="T11" fmla="*/ 20 h 88"/>
              <a:gd name="T12" fmla="*/ 0 w 70"/>
              <a:gd name="T13" fmla="*/ 13 h 88"/>
              <a:gd name="T14" fmla="*/ 0 w 70"/>
              <a:gd name="T15" fmla="*/ 11 h 88"/>
              <a:gd name="T16" fmla="*/ 10 w 70"/>
              <a:gd name="T17" fmla="*/ 0 h 88"/>
              <a:gd name="T18" fmla="*/ 17 w 70"/>
              <a:gd name="T19" fmla="*/ 1 h 88"/>
              <a:gd name="T20" fmla="*/ 25 w 70"/>
              <a:gd name="T21" fmla="*/ 7 h 88"/>
              <a:gd name="T22" fmla="*/ 30 w 70"/>
              <a:gd name="T23" fmla="*/ 3 h 88"/>
              <a:gd name="T24" fmla="*/ 57 w 70"/>
              <a:gd name="T25" fmla="*/ 9 h 88"/>
              <a:gd name="T26" fmla="*/ 55 w 70"/>
              <a:gd name="T27" fmla="*/ 13 h 88"/>
              <a:gd name="T28" fmla="*/ 50 w 70"/>
              <a:gd name="T29" fmla="*/ 21 h 88"/>
              <a:gd name="T30" fmla="*/ 52 w 70"/>
              <a:gd name="T31" fmla="*/ 29 h 88"/>
              <a:gd name="T32" fmla="*/ 56 w 70"/>
              <a:gd name="T33" fmla="*/ 32 h 88"/>
              <a:gd name="T34" fmla="*/ 59 w 70"/>
              <a:gd name="T35" fmla="*/ 32 h 88"/>
              <a:gd name="T36" fmla="*/ 65 w 70"/>
              <a:gd name="T37" fmla="*/ 35 h 88"/>
              <a:gd name="T38" fmla="*/ 66 w 70"/>
              <a:gd name="T39" fmla="*/ 39 h 88"/>
              <a:gd name="T40" fmla="*/ 70 w 70"/>
              <a:gd name="T41" fmla="*/ 39 h 88"/>
              <a:gd name="T42" fmla="*/ 68 w 70"/>
              <a:gd name="T43" fmla="*/ 44 h 88"/>
              <a:gd name="T44" fmla="*/ 70 w 70"/>
              <a:gd name="T45" fmla="*/ 46 h 88"/>
              <a:gd name="T46" fmla="*/ 62 w 70"/>
              <a:gd name="T47" fmla="*/ 52 h 88"/>
              <a:gd name="T48" fmla="*/ 65 w 70"/>
              <a:gd name="T49" fmla="*/ 58 h 88"/>
              <a:gd name="T50" fmla="*/ 56 w 70"/>
              <a:gd name="T51" fmla="*/ 65 h 88"/>
              <a:gd name="T52" fmla="*/ 58 w 70"/>
              <a:gd name="T53" fmla="*/ 72 h 88"/>
              <a:gd name="T54" fmla="*/ 49 w 70"/>
              <a:gd name="T55" fmla="*/ 75 h 88"/>
              <a:gd name="T56" fmla="*/ 54 w 70"/>
              <a:gd name="T57" fmla="*/ 85 h 88"/>
              <a:gd name="T58" fmla="*/ 33 w 70"/>
              <a:gd name="T59" fmla="*/ 80 h 88"/>
              <a:gd name="T60" fmla="*/ 32 w 70"/>
              <a:gd name="T61" fmla="*/ 84 h 88"/>
              <a:gd name="T62" fmla="*/ 21 w 70"/>
              <a:gd name="T63" fmla="*/ 88 h 88"/>
              <a:gd name="T64" fmla="*/ 16 w 70"/>
              <a:gd name="T65" fmla="*/ 85 h 88"/>
              <a:gd name="T66" fmla="*/ 16 w 70"/>
              <a:gd name="T67" fmla="*/ 80 h 88"/>
              <a:gd name="T68" fmla="*/ 11 w 70"/>
              <a:gd name="T69" fmla="*/ 71 h 88"/>
              <a:gd name="T70" fmla="*/ 9 w 70"/>
              <a:gd name="T71" fmla="*/ 72 h 88"/>
              <a:gd name="T72" fmla="*/ 2 w 70"/>
              <a:gd name="T73" fmla="*/ 67 h 88"/>
              <a:gd name="T74" fmla="*/ 5 w 70"/>
              <a:gd name="T75" fmla="*/ 59 h 88"/>
              <a:gd name="T76" fmla="*/ 0 w 70"/>
              <a:gd name="T77" fmla="*/ 48 h 88"/>
              <a:gd name="T78" fmla="*/ 1 w 70"/>
              <a:gd name="T79" fmla="*/ 42 h 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70" h="88">
                <a:moveTo>
                  <a:pt x="1" y="42"/>
                </a:moveTo>
                <a:lnTo>
                  <a:pt x="3" y="40"/>
                </a:lnTo>
                <a:lnTo>
                  <a:pt x="7" y="36"/>
                </a:lnTo>
                <a:lnTo>
                  <a:pt x="3" y="32"/>
                </a:lnTo>
                <a:lnTo>
                  <a:pt x="11" y="21"/>
                </a:lnTo>
                <a:lnTo>
                  <a:pt x="9" y="20"/>
                </a:lnTo>
                <a:lnTo>
                  <a:pt x="0" y="13"/>
                </a:lnTo>
                <a:lnTo>
                  <a:pt x="0" y="11"/>
                </a:lnTo>
                <a:lnTo>
                  <a:pt x="10" y="0"/>
                </a:lnTo>
                <a:lnTo>
                  <a:pt x="17" y="1"/>
                </a:lnTo>
                <a:lnTo>
                  <a:pt x="25" y="7"/>
                </a:lnTo>
                <a:lnTo>
                  <a:pt x="30" y="3"/>
                </a:lnTo>
                <a:lnTo>
                  <a:pt x="57" y="9"/>
                </a:lnTo>
                <a:lnTo>
                  <a:pt x="55" y="13"/>
                </a:lnTo>
                <a:lnTo>
                  <a:pt x="50" y="21"/>
                </a:lnTo>
                <a:lnTo>
                  <a:pt x="52" y="29"/>
                </a:lnTo>
                <a:lnTo>
                  <a:pt x="56" y="32"/>
                </a:lnTo>
                <a:lnTo>
                  <a:pt x="59" y="32"/>
                </a:lnTo>
                <a:lnTo>
                  <a:pt x="65" y="35"/>
                </a:lnTo>
                <a:lnTo>
                  <a:pt x="66" y="39"/>
                </a:lnTo>
                <a:lnTo>
                  <a:pt x="70" y="39"/>
                </a:lnTo>
                <a:lnTo>
                  <a:pt x="68" y="44"/>
                </a:lnTo>
                <a:lnTo>
                  <a:pt x="70" y="46"/>
                </a:lnTo>
                <a:lnTo>
                  <a:pt x="62" y="52"/>
                </a:lnTo>
                <a:lnTo>
                  <a:pt x="65" y="58"/>
                </a:lnTo>
                <a:lnTo>
                  <a:pt x="56" y="65"/>
                </a:lnTo>
                <a:lnTo>
                  <a:pt x="58" y="72"/>
                </a:lnTo>
                <a:lnTo>
                  <a:pt x="49" y="75"/>
                </a:lnTo>
                <a:lnTo>
                  <a:pt x="54" y="85"/>
                </a:lnTo>
                <a:lnTo>
                  <a:pt x="33" y="80"/>
                </a:lnTo>
                <a:lnTo>
                  <a:pt x="32" y="84"/>
                </a:lnTo>
                <a:lnTo>
                  <a:pt x="21" y="88"/>
                </a:lnTo>
                <a:lnTo>
                  <a:pt x="16" y="85"/>
                </a:lnTo>
                <a:lnTo>
                  <a:pt x="16" y="80"/>
                </a:lnTo>
                <a:lnTo>
                  <a:pt x="11" y="71"/>
                </a:lnTo>
                <a:lnTo>
                  <a:pt x="9" y="72"/>
                </a:lnTo>
                <a:lnTo>
                  <a:pt x="2" y="67"/>
                </a:lnTo>
                <a:lnTo>
                  <a:pt x="5" y="59"/>
                </a:lnTo>
                <a:lnTo>
                  <a:pt x="0" y="48"/>
                </a:lnTo>
                <a:lnTo>
                  <a:pt x="1" y="42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9" name="Freeform 8"/>
          <xdr:cNvSpPr>
            <a:spLocks/>
          </xdr:cNvSpPr>
        </xdr:nvSpPr>
        <xdr:spPr bwMode="auto">
          <a:xfrm>
            <a:off x="3700780" y="3208020"/>
            <a:ext cx="599440" cy="781050"/>
          </a:xfrm>
          <a:custGeom>
            <a:avLst/>
            <a:gdLst>
              <a:gd name="T0" fmla="*/ 33 w 63"/>
              <a:gd name="T1" fmla="*/ 13 h 82"/>
              <a:gd name="T2" fmla="*/ 31 w 63"/>
              <a:gd name="T3" fmla="*/ 11 h 82"/>
              <a:gd name="T4" fmla="*/ 33 w 63"/>
              <a:gd name="T5" fmla="*/ 6 h 82"/>
              <a:gd name="T6" fmla="*/ 35 w 63"/>
              <a:gd name="T7" fmla="*/ 0 h 82"/>
              <a:gd name="T8" fmla="*/ 41 w 63"/>
              <a:gd name="T9" fmla="*/ 3 h 82"/>
              <a:gd name="T10" fmla="*/ 44 w 63"/>
              <a:gd name="T11" fmla="*/ 0 h 82"/>
              <a:gd name="T12" fmla="*/ 50 w 63"/>
              <a:gd name="T13" fmla="*/ 4 h 82"/>
              <a:gd name="T14" fmla="*/ 53 w 63"/>
              <a:gd name="T15" fmla="*/ 1 h 82"/>
              <a:gd name="T16" fmla="*/ 56 w 63"/>
              <a:gd name="T17" fmla="*/ 6 h 82"/>
              <a:gd name="T18" fmla="*/ 56 w 63"/>
              <a:gd name="T19" fmla="*/ 10 h 82"/>
              <a:gd name="T20" fmla="*/ 59 w 63"/>
              <a:gd name="T21" fmla="*/ 14 h 82"/>
              <a:gd name="T22" fmla="*/ 60 w 63"/>
              <a:gd name="T23" fmla="*/ 24 h 82"/>
              <a:gd name="T24" fmla="*/ 59 w 63"/>
              <a:gd name="T25" fmla="*/ 35 h 82"/>
              <a:gd name="T26" fmla="*/ 63 w 63"/>
              <a:gd name="T27" fmla="*/ 38 h 82"/>
              <a:gd name="T28" fmla="*/ 57 w 63"/>
              <a:gd name="T29" fmla="*/ 55 h 82"/>
              <a:gd name="T30" fmla="*/ 53 w 63"/>
              <a:gd name="T31" fmla="*/ 57 h 82"/>
              <a:gd name="T32" fmla="*/ 51 w 63"/>
              <a:gd name="T33" fmla="*/ 66 h 82"/>
              <a:gd name="T34" fmla="*/ 51 w 63"/>
              <a:gd name="T35" fmla="*/ 72 h 82"/>
              <a:gd name="T36" fmla="*/ 47 w 63"/>
              <a:gd name="T37" fmla="*/ 72 h 82"/>
              <a:gd name="T38" fmla="*/ 48 w 63"/>
              <a:gd name="T39" fmla="*/ 69 h 82"/>
              <a:gd name="T40" fmla="*/ 40 w 63"/>
              <a:gd name="T41" fmla="*/ 65 h 82"/>
              <a:gd name="T42" fmla="*/ 27 w 63"/>
              <a:gd name="T43" fmla="*/ 66 h 82"/>
              <a:gd name="T44" fmla="*/ 24 w 63"/>
              <a:gd name="T45" fmla="*/ 75 h 82"/>
              <a:gd name="T46" fmla="*/ 15 w 63"/>
              <a:gd name="T47" fmla="*/ 82 h 82"/>
              <a:gd name="T48" fmla="*/ 8 w 63"/>
              <a:gd name="T49" fmla="*/ 77 h 82"/>
              <a:gd name="T50" fmla="*/ 0 w 63"/>
              <a:gd name="T51" fmla="*/ 67 h 82"/>
              <a:gd name="T52" fmla="*/ 5 w 63"/>
              <a:gd name="T53" fmla="*/ 60 h 82"/>
              <a:gd name="T54" fmla="*/ 8 w 63"/>
              <a:gd name="T55" fmla="*/ 64 h 82"/>
              <a:gd name="T56" fmla="*/ 17 w 63"/>
              <a:gd name="T57" fmla="*/ 61 h 82"/>
              <a:gd name="T58" fmla="*/ 17 w 63"/>
              <a:gd name="T59" fmla="*/ 52 h 82"/>
              <a:gd name="T60" fmla="*/ 12 w 63"/>
              <a:gd name="T61" fmla="*/ 42 h 82"/>
              <a:gd name="T62" fmla="*/ 21 w 63"/>
              <a:gd name="T63" fmla="*/ 39 h 82"/>
              <a:gd name="T64" fmla="*/ 19 w 63"/>
              <a:gd name="T65" fmla="*/ 32 h 82"/>
              <a:gd name="T66" fmla="*/ 28 w 63"/>
              <a:gd name="T67" fmla="*/ 25 h 82"/>
              <a:gd name="T68" fmla="*/ 25 w 63"/>
              <a:gd name="T69" fmla="*/ 19 h 82"/>
              <a:gd name="T70" fmla="*/ 33 w 63"/>
              <a:gd name="T71" fmla="*/ 13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63" h="82">
                <a:moveTo>
                  <a:pt x="33" y="13"/>
                </a:moveTo>
                <a:lnTo>
                  <a:pt x="31" y="11"/>
                </a:lnTo>
                <a:lnTo>
                  <a:pt x="33" y="6"/>
                </a:lnTo>
                <a:lnTo>
                  <a:pt x="35" y="0"/>
                </a:lnTo>
                <a:lnTo>
                  <a:pt x="41" y="3"/>
                </a:lnTo>
                <a:lnTo>
                  <a:pt x="44" y="0"/>
                </a:lnTo>
                <a:lnTo>
                  <a:pt x="50" y="4"/>
                </a:lnTo>
                <a:lnTo>
                  <a:pt x="53" y="1"/>
                </a:lnTo>
                <a:lnTo>
                  <a:pt x="56" y="6"/>
                </a:lnTo>
                <a:lnTo>
                  <a:pt x="56" y="10"/>
                </a:lnTo>
                <a:lnTo>
                  <a:pt x="59" y="14"/>
                </a:lnTo>
                <a:lnTo>
                  <a:pt x="60" y="24"/>
                </a:lnTo>
                <a:lnTo>
                  <a:pt x="59" y="35"/>
                </a:lnTo>
                <a:lnTo>
                  <a:pt x="63" y="38"/>
                </a:lnTo>
                <a:lnTo>
                  <a:pt x="57" y="55"/>
                </a:lnTo>
                <a:lnTo>
                  <a:pt x="53" y="57"/>
                </a:lnTo>
                <a:lnTo>
                  <a:pt x="51" y="66"/>
                </a:lnTo>
                <a:lnTo>
                  <a:pt x="51" y="72"/>
                </a:lnTo>
                <a:lnTo>
                  <a:pt x="47" y="72"/>
                </a:lnTo>
                <a:lnTo>
                  <a:pt x="48" y="69"/>
                </a:lnTo>
                <a:lnTo>
                  <a:pt x="40" y="65"/>
                </a:lnTo>
                <a:lnTo>
                  <a:pt x="27" y="66"/>
                </a:lnTo>
                <a:lnTo>
                  <a:pt x="24" y="75"/>
                </a:lnTo>
                <a:lnTo>
                  <a:pt x="15" y="82"/>
                </a:lnTo>
                <a:lnTo>
                  <a:pt x="8" y="77"/>
                </a:lnTo>
                <a:lnTo>
                  <a:pt x="0" y="67"/>
                </a:lnTo>
                <a:lnTo>
                  <a:pt x="5" y="60"/>
                </a:lnTo>
                <a:lnTo>
                  <a:pt x="8" y="64"/>
                </a:lnTo>
                <a:lnTo>
                  <a:pt x="17" y="61"/>
                </a:lnTo>
                <a:lnTo>
                  <a:pt x="17" y="52"/>
                </a:lnTo>
                <a:lnTo>
                  <a:pt x="12" y="42"/>
                </a:lnTo>
                <a:lnTo>
                  <a:pt x="21" y="39"/>
                </a:lnTo>
                <a:lnTo>
                  <a:pt x="19" y="32"/>
                </a:lnTo>
                <a:lnTo>
                  <a:pt x="28" y="25"/>
                </a:lnTo>
                <a:lnTo>
                  <a:pt x="25" y="19"/>
                </a:lnTo>
                <a:lnTo>
                  <a:pt x="33" y="13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0" name="Freeform 9"/>
          <xdr:cNvSpPr>
            <a:spLocks/>
          </xdr:cNvSpPr>
        </xdr:nvSpPr>
        <xdr:spPr bwMode="auto">
          <a:xfrm>
            <a:off x="922655" y="3303270"/>
            <a:ext cx="1426845" cy="857250"/>
          </a:xfrm>
          <a:custGeom>
            <a:avLst/>
            <a:gdLst>
              <a:gd name="T0" fmla="*/ 82 w 150"/>
              <a:gd name="T1" fmla="*/ 0 h 90"/>
              <a:gd name="T2" fmla="*/ 83 w 150"/>
              <a:gd name="T3" fmla="*/ 8 h 90"/>
              <a:gd name="T4" fmla="*/ 94 w 150"/>
              <a:gd name="T5" fmla="*/ 16 h 90"/>
              <a:gd name="T6" fmla="*/ 95 w 150"/>
              <a:gd name="T7" fmla="*/ 27 h 90"/>
              <a:gd name="T8" fmla="*/ 103 w 150"/>
              <a:gd name="T9" fmla="*/ 28 h 90"/>
              <a:gd name="T10" fmla="*/ 111 w 150"/>
              <a:gd name="T11" fmla="*/ 20 h 90"/>
              <a:gd name="T12" fmla="*/ 124 w 150"/>
              <a:gd name="T13" fmla="*/ 19 h 90"/>
              <a:gd name="T14" fmla="*/ 130 w 150"/>
              <a:gd name="T15" fmla="*/ 28 h 90"/>
              <a:gd name="T16" fmla="*/ 147 w 150"/>
              <a:gd name="T17" fmla="*/ 26 h 90"/>
              <a:gd name="T18" fmla="*/ 146 w 150"/>
              <a:gd name="T19" fmla="*/ 28 h 90"/>
              <a:gd name="T20" fmla="*/ 150 w 150"/>
              <a:gd name="T21" fmla="*/ 30 h 90"/>
              <a:gd name="T22" fmla="*/ 144 w 150"/>
              <a:gd name="T23" fmla="*/ 38 h 90"/>
              <a:gd name="T24" fmla="*/ 142 w 150"/>
              <a:gd name="T25" fmla="*/ 38 h 90"/>
              <a:gd name="T26" fmla="*/ 138 w 150"/>
              <a:gd name="T27" fmla="*/ 39 h 90"/>
              <a:gd name="T28" fmla="*/ 138 w 150"/>
              <a:gd name="T29" fmla="*/ 42 h 90"/>
              <a:gd name="T30" fmla="*/ 137 w 150"/>
              <a:gd name="T31" fmla="*/ 45 h 90"/>
              <a:gd name="T32" fmla="*/ 133 w 150"/>
              <a:gd name="T33" fmla="*/ 49 h 90"/>
              <a:gd name="T34" fmla="*/ 136 w 150"/>
              <a:gd name="T35" fmla="*/ 55 h 90"/>
              <a:gd name="T36" fmla="*/ 135 w 150"/>
              <a:gd name="T37" fmla="*/ 56 h 90"/>
              <a:gd name="T38" fmla="*/ 131 w 150"/>
              <a:gd name="T39" fmla="*/ 62 h 90"/>
              <a:gd name="T40" fmla="*/ 129 w 150"/>
              <a:gd name="T41" fmla="*/ 63 h 90"/>
              <a:gd name="T42" fmla="*/ 129 w 150"/>
              <a:gd name="T43" fmla="*/ 68 h 90"/>
              <a:gd name="T44" fmla="*/ 121 w 150"/>
              <a:gd name="T45" fmla="*/ 74 h 90"/>
              <a:gd name="T46" fmla="*/ 119 w 150"/>
              <a:gd name="T47" fmla="*/ 72 h 90"/>
              <a:gd name="T48" fmla="*/ 116 w 150"/>
              <a:gd name="T49" fmla="*/ 73 h 90"/>
              <a:gd name="T50" fmla="*/ 112 w 150"/>
              <a:gd name="T51" fmla="*/ 73 h 90"/>
              <a:gd name="T52" fmla="*/ 88 w 150"/>
              <a:gd name="T53" fmla="*/ 71 h 90"/>
              <a:gd name="T54" fmla="*/ 88 w 150"/>
              <a:gd name="T55" fmla="*/ 59 h 90"/>
              <a:gd name="T56" fmla="*/ 81 w 150"/>
              <a:gd name="T57" fmla="*/ 61 h 90"/>
              <a:gd name="T58" fmla="*/ 70 w 150"/>
              <a:gd name="T59" fmla="*/ 81 h 90"/>
              <a:gd name="T60" fmla="*/ 61 w 150"/>
              <a:gd name="T61" fmla="*/ 81 h 90"/>
              <a:gd name="T62" fmla="*/ 58 w 150"/>
              <a:gd name="T63" fmla="*/ 86 h 90"/>
              <a:gd name="T64" fmla="*/ 54 w 150"/>
              <a:gd name="T65" fmla="*/ 84 h 90"/>
              <a:gd name="T66" fmla="*/ 60 w 150"/>
              <a:gd name="T67" fmla="*/ 79 h 90"/>
              <a:gd name="T68" fmla="*/ 57 w 150"/>
              <a:gd name="T69" fmla="*/ 78 h 90"/>
              <a:gd name="T70" fmla="*/ 47 w 150"/>
              <a:gd name="T71" fmla="*/ 83 h 90"/>
              <a:gd name="T72" fmla="*/ 35 w 150"/>
              <a:gd name="T73" fmla="*/ 77 h 90"/>
              <a:gd name="T74" fmla="*/ 28 w 150"/>
              <a:gd name="T75" fmla="*/ 81 h 90"/>
              <a:gd name="T76" fmla="*/ 20 w 150"/>
              <a:gd name="T77" fmla="*/ 82 h 90"/>
              <a:gd name="T78" fmla="*/ 20 w 150"/>
              <a:gd name="T79" fmla="*/ 86 h 90"/>
              <a:gd name="T80" fmla="*/ 0 w 150"/>
              <a:gd name="T81" fmla="*/ 90 h 90"/>
              <a:gd name="T82" fmla="*/ 0 w 150"/>
              <a:gd name="T83" fmla="*/ 88 h 90"/>
              <a:gd name="T84" fmla="*/ 23 w 150"/>
              <a:gd name="T85" fmla="*/ 71 h 90"/>
              <a:gd name="T86" fmla="*/ 34 w 150"/>
              <a:gd name="T87" fmla="*/ 61 h 90"/>
              <a:gd name="T88" fmla="*/ 35 w 150"/>
              <a:gd name="T89" fmla="*/ 63 h 90"/>
              <a:gd name="T90" fmla="*/ 39 w 150"/>
              <a:gd name="T91" fmla="*/ 62 h 90"/>
              <a:gd name="T92" fmla="*/ 41 w 150"/>
              <a:gd name="T93" fmla="*/ 52 h 90"/>
              <a:gd name="T94" fmla="*/ 45 w 150"/>
              <a:gd name="T95" fmla="*/ 49 h 90"/>
              <a:gd name="T96" fmla="*/ 46 w 150"/>
              <a:gd name="T97" fmla="*/ 43 h 90"/>
              <a:gd name="T98" fmla="*/ 53 w 150"/>
              <a:gd name="T99" fmla="*/ 37 h 90"/>
              <a:gd name="T100" fmla="*/ 52 w 150"/>
              <a:gd name="T101" fmla="*/ 32 h 90"/>
              <a:gd name="T102" fmla="*/ 42 w 150"/>
              <a:gd name="T103" fmla="*/ 34 h 90"/>
              <a:gd name="T104" fmla="*/ 53 w 150"/>
              <a:gd name="T105" fmla="*/ 14 h 90"/>
              <a:gd name="T106" fmla="*/ 57 w 150"/>
              <a:gd name="T107" fmla="*/ 11 h 90"/>
              <a:gd name="T108" fmla="*/ 60 w 150"/>
              <a:gd name="T109" fmla="*/ 2 h 90"/>
              <a:gd name="T110" fmla="*/ 72 w 150"/>
              <a:gd name="T111" fmla="*/ 7 h 90"/>
              <a:gd name="T112" fmla="*/ 74 w 150"/>
              <a:gd name="T113" fmla="*/ 3 h 90"/>
              <a:gd name="T114" fmla="*/ 82 w 150"/>
              <a:gd name="T115" fmla="*/ 0 h 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50" h="90">
                <a:moveTo>
                  <a:pt x="82" y="0"/>
                </a:moveTo>
                <a:lnTo>
                  <a:pt x="83" y="8"/>
                </a:lnTo>
                <a:lnTo>
                  <a:pt x="94" y="16"/>
                </a:lnTo>
                <a:lnTo>
                  <a:pt x="95" y="27"/>
                </a:lnTo>
                <a:lnTo>
                  <a:pt x="103" y="28"/>
                </a:lnTo>
                <a:lnTo>
                  <a:pt x="111" y="20"/>
                </a:lnTo>
                <a:lnTo>
                  <a:pt x="124" y="19"/>
                </a:lnTo>
                <a:lnTo>
                  <a:pt x="130" y="28"/>
                </a:lnTo>
                <a:lnTo>
                  <a:pt x="147" y="26"/>
                </a:lnTo>
                <a:lnTo>
                  <a:pt x="146" y="28"/>
                </a:lnTo>
                <a:lnTo>
                  <a:pt x="150" y="30"/>
                </a:lnTo>
                <a:lnTo>
                  <a:pt x="144" y="38"/>
                </a:lnTo>
                <a:lnTo>
                  <a:pt x="142" y="38"/>
                </a:lnTo>
                <a:lnTo>
                  <a:pt x="138" y="39"/>
                </a:lnTo>
                <a:lnTo>
                  <a:pt x="138" y="42"/>
                </a:lnTo>
                <a:lnTo>
                  <a:pt x="137" y="45"/>
                </a:lnTo>
                <a:lnTo>
                  <a:pt x="133" y="49"/>
                </a:lnTo>
                <a:lnTo>
                  <a:pt x="136" y="55"/>
                </a:lnTo>
                <a:lnTo>
                  <a:pt x="135" y="56"/>
                </a:lnTo>
                <a:lnTo>
                  <a:pt x="131" y="62"/>
                </a:lnTo>
                <a:lnTo>
                  <a:pt x="129" y="63"/>
                </a:lnTo>
                <a:lnTo>
                  <a:pt x="129" y="68"/>
                </a:lnTo>
                <a:lnTo>
                  <a:pt x="121" y="74"/>
                </a:lnTo>
                <a:lnTo>
                  <a:pt x="119" y="72"/>
                </a:lnTo>
                <a:lnTo>
                  <a:pt x="116" y="73"/>
                </a:lnTo>
                <a:lnTo>
                  <a:pt x="112" y="73"/>
                </a:lnTo>
                <a:lnTo>
                  <a:pt x="88" y="71"/>
                </a:lnTo>
                <a:lnTo>
                  <a:pt x="88" y="59"/>
                </a:lnTo>
                <a:lnTo>
                  <a:pt x="81" y="61"/>
                </a:lnTo>
                <a:lnTo>
                  <a:pt x="70" y="81"/>
                </a:lnTo>
                <a:lnTo>
                  <a:pt x="61" y="81"/>
                </a:lnTo>
                <a:lnTo>
                  <a:pt x="58" y="86"/>
                </a:lnTo>
                <a:lnTo>
                  <a:pt x="54" y="84"/>
                </a:lnTo>
                <a:lnTo>
                  <a:pt x="60" y="79"/>
                </a:lnTo>
                <a:lnTo>
                  <a:pt x="57" y="78"/>
                </a:lnTo>
                <a:lnTo>
                  <a:pt x="47" y="83"/>
                </a:lnTo>
                <a:lnTo>
                  <a:pt x="35" y="77"/>
                </a:lnTo>
                <a:lnTo>
                  <a:pt x="28" y="81"/>
                </a:lnTo>
                <a:lnTo>
                  <a:pt x="20" y="82"/>
                </a:lnTo>
                <a:lnTo>
                  <a:pt x="20" y="86"/>
                </a:lnTo>
                <a:lnTo>
                  <a:pt x="0" y="90"/>
                </a:lnTo>
                <a:lnTo>
                  <a:pt x="0" y="88"/>
                </a:lnTo>
                <a:lnTo>
                  <a:pt x="23" y="71"/>
                </a:lnTo>
                <a:lnTo>
                  <a:pt x="34" y="61"/>
                </a:lnTo>
                <a:lnTo>
                  <a:pt x="35" y="63"/>
                </a:lnTo>
                <a:lnTo>
                  <a:pt x="39" y="62"/>
                </a:lnTo>
                <a:lnTo>
                  <a:pt x="41" y="52"/>
                </a:lnTo>
                <a:lnTo>
                  <a:pt x="45" y="49"/>
                </a:lnTo>
                <a:lnTo>
                  <a:pt x="46" y="43"/>
                </a:lnTo>
                <a:lnTo>
                  <a:pt x="53" y="37"/>
                </a:lnTo>
                <a:lnTo>
                  <a:pt x="52" y="32"/>
                </a:lnTo>
                <a:lnTo>
                  <a:pt x="42" y="34"/>
                </a:lnTo>
                <a:lnTo>
                  <a:pt x="53" y="14"/>
                </a:lnTo>
                <a:lnTo>
                  <a:pt x="57" y="11"/>
                </a:lnTo>
                <a:lnTo>
                  <a:pt x="60" y="2"/>
                </a:lnTo>
                <a:lnTo>
                  <a:pt x="72" y="7"/>
                </a:lnTo>
                <a:lnTo>
                  <a:pt x="74" y="3"/>
                </a:lnTo>
                <a:lnTo>
                  <a:pt x="82" y="0"/>
                </a:lnTo>
                <a:close/>
              </a:path>
            </a:pathLst>
          </a:custGeom>
          <a:solidFill>
            <a:srgbClr val="003E9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1" name="Freeform 10"/>
          <xdr:cNvSpPr>
            <a:spLocks/>
          </xdr:cNvSpPr>
        </xdr:nvSpPr>
        <xdr:spPr bwMode="auto">
          <a:xfrm>
            <a:off x="1407795" y="3893820"/>
            <a:ext cx="1036955" cy="676910"/>
          </a:xfrm>
          <a:custGeom>
            <a:avLst/>
            <a:gdLst>
              <a:gd name="T0" fmla="*/ 0 w 109"/>
              <a:gd name="T1" fmla="*/ 27 h 71"/>
              <a:gd name="T2" fmla="*/ 7 w 109"/>
              <a:gd name="T3" fmla="*/ 27 h 71"/>
              <a:gd name="T4" fmla="*/ 12 w 109"/>
              <a:gd name="T5" fmla="*/ 23 h 71"/>
              <a:gd name="T6" fmla="*/ 27 w 109"/>
              <a:gd name="T7" fmla="*/ 18 h 71"/>
              <a:gd name="T8" fmla="*/ 33 w 109"/>
              <a:gd name="T9" fmla="*/ 21 h 71"/>
              <a:gd name="T10" fmla="*/ 34 w 109"/>
              <a:gd name="T11" fmla="*/ 19 h 71"/>
              <a:gd name="T12" fmla="*/ 33 w 109"/>
              <a:gd name="T13" fmla="*/ 17 h 71"/>
              <a:gd name="T14" fmla="*/ 38 w 109"/>
              <a:gd name="T15" fmla="*/ 14 h 71"/>
              <a:gd name="T16" fmla="*/ 50 w 109"/>
              <a:gd name="T17" fmla="*/ 13 h 71"/>
              <a:gd name="T18" fmla="*/ 61 w 109"/>
              <a:gd name="T19" fmla="*/ 11 h 71"/>
              <a:gd name="T20" fmla="*/ 68 w 109"/>
              <a:gd name="T21" fmla="*/ 10 h 71"/>
              <a:gd name="T22" fmla="*/ 70 w 109"/>
              <a:gd name="T23" fmla="*/ 12 h 71"/>
              <a:gd name="T24" fmla="*/ 78 w 109"/>
              <a:gd name="T25" fmla="*/ 6 h 71"/>
              <a:gd name="T26" fmla="*/ 78 w 109"/>
              <a:gd name="T27" fmla="*/ 1 h 71"/>
              <a:gd name="T28" fmla="*/ 80 w 109"/>
              <a:gd name="T29" fmla="*/ 0 h 71"/>
              <a:gd name="T30" fmla="*/ 81 w 109"/>
              <a:gd name="T31" fmla="*/ 8 h 71"/>
              <a:gd name="T32" fmla="*/ 85 w 109"/>
              <a:gd name="T33" fmla="*/ 12 h 71"/>
              <a:gd name="T34" fmla="*/ 87 w 109"/>
              <a:gd name="T35" fmla="*/ 10 h 71"/>
              <a:gd name="T36" fmla="*/ 98 w 109"/>
              <a:gd name="T37" fmla="*/ 9 h 71"/>
              <a:gd name="T38" fmla="*/ 102 w 109"/>
              <a:gd name="T39" fmla="*/ 13 h 71"/>
              <a:gd name="T40" fmla="*/ 106 w 109"/>
              <a:gd name="T41" fmla="*/ 13 h 71"/>
              <a:gd name="T42" fmla="*/ 101 w 109"/>
              <a:gd name="T43" fmla="*/ 36 h 71"/>
              <a:gd name="T44" fmla="*/ 91 w 109"/>
              <a:gd name="T45" fmla="*/ 36 h 71"/>
              <a:gd name="T46" fmla="*/ 87 w 109"/>
              <a:gd name="T47" fmla="*/ 44 h 71"/>
              <a:gd name="T48" fmla="*/ 89 w 109"/>
              <a:gd name="T49" fmla="*/ 48 h 71"/>
              <a:gd name="T50" fmla="*/ 94 w 109"/>
              <a:gd name="T51" fmla="*/ 47 h 71"/>
              <a:gd name="T52" fmla="*/ 98 w 109"/>
              <a:gd name="T53" fmla="*/ 53 h 71"/>
              <a:gd name="T54" fmla="*/ 103 w 109"/>
              <a:gd name="T55" fmla="*/ 52 h 71"/>
              <a:gd name="T56" fmla="*/ 104 w 109"/>
              <a:gd name="T57" fmla="*/ 58 h 71"/>
              <a:gd name="T58" fmla="*/ 109 w 109"/>
              <a:gd name="T59" fmla="*/ 59 h 71"/>
              <a:gd name="T60" fmla="*/ 109 w 109"/>
              <a:gd name="T61" fmla="*/ 69 h 71"/>
              <a:gd name="T62" fmla="*/ 108 w 109"/>
              <a:gd name="T63" fmla="*/ 71 h 71"/>
              <a:gd name="T64" fmla="*/ 103 w 109"/>
              <a:gd name="T65" fmla="*/ 69 h 71"/>
              <a:gd name="T66" fmla="*/ 97 w 109"/>
              <a:gd name="T67" fmla="*/ 70 h 71"/>
              <a:gd name="T68" fmla="*/ 95 w 109"/>
              <a:gd name="T69" fmla="*/ 65 h 71"/>
              <a:gd name="T70" fmla="*/ 91 w 109"/>
              <a:gd name="T71" fmla="*/ 64 h 71"/>
              <a:gd name="T72" fmla="*/ 88 w 109"/>
              <a:gd name="T73" fmla="*/ 69 h 71"/>
              <a:gd name="T74" fmla="*/ 76 w 109"/>
              <a:gd name="T75" fmla="*/ 71 h 71"/>
              <a:gd name="T76" fmla="*/ 61 w 109"/>
              <a:gd name="T77" fmla="*/ 56 h 71"/>
              <a:gd name="T78" fmla="*/ 47 w 109"/>
              <a:gd name="T79" fmla="*/ 55 h 71"/>
              <a:gd name="T80" fmla="*/ 42 w 109"/>
              <a:gd name="T81" fmla="*/ 64 h 71"/>
              <a:gd name="T82" fmla="*/ 31 w 109"/>
              <a:gd name="T83" fmla="*/ 67 h 71"/>
              <a:gd name="T84" fmla="*/ 19 w 109"/>
              <a:gd name="T85" fmla="*/ 62 h 71"/>
              <a:gd name="T86" fmla="*/ 12 w 109"/>
              <a:gd name="T87" fmla="*/ 68 h 71"/>
              <a:gd name="T88" fmla="*/ 2 w 109"/>
              <a:gd name="T89" fmla="*/ 58 h 71"/>
              <a:gd name="T90" fmla="*/ 5 w 109"/>
              <a:gd name="T91" fmla="*/ 54 h 71"/>
              <a:gd name="T92" fmla="*/ 2 w 109"/>
              <a:gd name="T93" fmla="*/ 52 h 71"/>
              <a:gd name="T94" fmla="*/ 5 w 109"/>
              <a:gd name="T95" fmla="*/ 48 h 71"/>
              <a:gd name="T96" fmla="*/ 1 w 109"/>
              <a:gd name="T97" fmla="*/ 43 h 71"/>
              <a:gd name="T98" fmla="*/ 5 w 109"/>
              <a:gd name="T99" fmla="*/ 36 h 71"/>
              <a:gd name="T100" fmla="*/ 0 w 109"/>
              <a:gd name="T101" fmla="*/ 27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09" h="71">
                <a:moveTo>
                  <a:pt x="0" y="27"/>
                </a:moveTo>
                <a:lnTo>
                  <a:pt x="7" y="27"/>
                </a:lnTo>
                <a:lnTo>
                  <a:pt x="12" y="23"/>
                </a:lnTo>
                <a:lnTo>
                  <a:pt x="27" y="18"/>
                </a:lnTo>
                <a:lnTo>
                  <a:pt x="33" y="21"/>
                </a:lnTo>
                <a:lnTo>
                  <a:pt x="34" y="19"/>
                </a:lnTo>
                <a:lnTo>
                  <a:pt x="33" y="17"/>
                </a:lnTo>
                <a:lnTo>
                  <a:pt x="38" y="14"/>
                </a:lnTo>
                <a:lnTo>
                  <a:pt x="50" y="13"/>
                </a:lnTo>
                <a:lnTo>
                  <a:pt x="61" y="11"/>
                </a:lnTo>
                <a:lnTo>
                  <a:pt x="68" y="10"/>
                </a:lnTo>
                <a:lnTo>
                  <a:pt x="70" y="12"/>
                </a:lnTo>
                <a:lnTo>
                  <a:pt x="78" y="6"/>
                </a:lnTo>
                <a:lnTo>
                  <a:pt x="78" y="1"/>
                </a:lnTo>
                <a:lnTo>
                  <a:pt x="80" y="0"/>
                </a:lnTo>
                <a:lnTo>
                  <a:pt x="81" y="8"/>
                </a:lnTo>
                <a:lnTo>
                  <a:pt x="85" y="12"/>
                </a:lnTo>
                <a:lnTo>
                  <a:pt x="87" y="10"/>
                </a:lnTo>
                <a:lnTo>
                  <a:pt x="98" y="9"/>
                </a:lnTo>
                <a:lnTo>
                  <a:pt x="102" y="13"/>
                </a:lnTo>
                <a:lnTo>
                  <a:pt x="106" y="13"/>
                </a:lnTo>
                <a:lnTo>
                  <a:pt x="101" y="36"/>
                </a:lnTo>
                <a:lnTo>
                  <a:pt x="91" y="36"/>
                </a:lnTo>
                <a:lnTo>
                  <a:pt x="87" y="44"/>
                </a:lnTo>
                <a:lnTo>
                  <a:pt x="89" y="48"/>
                </a:lnTo>
                <a:lnTo>
                  <a:pt x="94" y="47"/>
                </a:lnTo>
                <a:lnTo>
                  <a:pt x="98" y="53"/>
                </a:lnTo>
                <a:lnTo>
                  <a:pt x="103" y="52"/>
                </a:lnTo>
                <a:lnTo>
                  <a:pt x="104" y="58"/>
                </a:lnTo>
                <a:lnTo>
                  <a:pt x="109" y="59"/>
                </a:lnTo>
                <a:lnTo>
                  <a:pt x="109" y="69"/>
                </a:lnTo>
                <a:lnTo>
                  <a:pt x="108" y="71"/>
                </a:lnTo>
                <a:lnTo>
                  <a:pt x="103" y="69"/>
                </a:lnTo>
                <a:lnTo>
                  <a:pt x="97" y="70"/>
                </a:lnTo>
                <a:lnTo>
                  <a:pt x="95" y="65"/>
                </a:lnTo>
                <a:lnTo>
                  <a:pt x="91" y="64"/>
                </a:lnTo>
                <a:lnTo>
                  <a:pt x="88" y="69"/>
                </a:lnTo>
                <a:lnTo>
                  <a:pt x="76" y="71"/>
                </a:lnTo>
                <a:lnTo>
                  <a:pt x="61" y="56"/>
                </a:lnTo>
                <a:lnTo>
                  <a:pt x="47" y="55"/>
                </a:lnTo>
                <a:lnTo>
                  <a:pt x="42" y="64"/>
                </a:lnTo>
                <a:lnTo>
                  <a:pt x="31" y="67"/>
                </a:lnTo>
                <a:lnTo>
                  <a:pt x="19" y="62"/>
                </a:lnTo>
                <a:lnTo>
                  <a:pt x="12" y="68"/>
                </a:lnTo>
                <a:lnTo>
                  <a:pt x="2" y="58"/>
                </a:lnTo>
                <a:lnTo>
                  <a:pt x="5" y="54"/>
                </a:lnTo>
                <a:lnTo>
                  <a:pt x="2" y="52"/>
                </a:lnTo>
                <a:lnTo>
                  <a:pt x="5" y="48"/>
                </a:lnTo>
                <a:lnTo>
                  <a:pt x="1" y="43"/>
                </a:lnTo>
                <a:lnTo>
                  <a:pt x="5" y="36"/>
                </a:lnTo>
                <a:lnTo>
                  <a:pt x="0" y="27"/>
                </a:lnTo>
                <a:close/>
              </a:path>
            </a:pathLst>
          </a:custGeom>
          <a:solidFill>
            <a:srgbClr val="003E9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2" name="Freeform 11"/>
          <xdr:cNvSpPr>
            <a:spLocks/>
          </xdr:cNvSpPr>
        </xdr:nvSpPr>
        <xdr:spPr bwMode="auto">
          <a:xfrm>
            <a:off x="3443605" y="3827145"/>
            <a:ext cx="742315" cy="972185"/>
          </a:xfrm>
          <a:custGeom>
            <a:avLst/>
            <a:gdLst>
              <a:gd name="T0" fmla="*/ 2 w 78"/>
              <a:gd name="T1" fmla="*/ 65 h 102"/>
              <a:gd name="T2" fmla="*/ 4 w 78"/>
              <a:gd name="T3" fmla="*/ 64 h 102"/>
              <a:gd name="T4" fmla="*/ 8 w 78"/>
              <a:gd name="T5" fmla="*/ 50 h 102"/>
              <a:gd name="T6" fmla="*/ 14 w 78"/>
              <a:gd name="T7" fmla="*/ 48 h 102"/>
              <a:gd name="T8" fmla="*/ 20 w 78"/>
              <a:gd name="T9" fmla="*/ 35 h 102"/>
              <a:gd name="T10" fmla="*/ 21 w 78"/>
              <a:gd name="T11" fmla="*/ 25 h 102"/>
              <a:gd name="T12" fmla="*/ 29 w 78"/>
              <a:gd name="T13" fmla="*/ 24 h 102"/>
              <a:gd name="T14" fmla="*/ 32 w 78"/>
              <a:gd name="T15" fmla="*/ 19 h 102"/>
              <a:gd name="T16" fmla="*/ 35 w 78"/>
              <a:gd name="T17" fmla="*/ 14 h 102"/>
              <a:gd name="T18" fmla="*/ 35 w 78"/>
              <a:gd name="T19" fmla="*/ 12 h 102"/>
              <a:gd name="T20" fmla="*/ 42 w 78"/>
              <a:gd name="T21" fmla="*/ 17 h 102"/>
              <a:gd name="T22" fmla="*/ 51 w 78"/>
              <a:gd name="T23" fmla="*/ 10 h 102"/>
              <a:gd name="T24" fmla="*/ 54 w 78"/>
              <a:gd name="T25" fmla="*/ 1 h 102"/>
              <a:gd name="T26" fmla="*/ 67 w 78"/>
              <a:gd name="T27" fmla="*/ 0 h 102"/>
              <a:gd name="T28" fmla="*/ 75 w 78"/>
              <a:gd name="T29" fmla="*/ 4 h 102"/>
              <a:gd name="T30" fmla="*/ 74 w 78"/>
              <a:gd name="T31" fmla="*/ 7 h 102"/>
              <a:gd name="T32" fmla="*/ 78 w 78"/>
              <a:gd name="T33" fmla="*/ 7 h 102"/>
              <a:gd name="T34" fmla="*/ 77 w 78"/>
              <a:gd name="T35" fmla="*/ 11 h 102"/>
              <a:gd name="T36" fmla="*/ 72 w 78"/>
              <a:gd name="T37" fmla="*/ 17 h 102"/>
              <a:gd name="T38" fmla="*/ 71 w 78"/>
              <a:gd name="T39" fmla="*/ 25 h 102"/>
              <a:gd name="T40" fmla="*/ 73 w 78"/>
              <a:gd name="T41" fmla="*/ 35 h 102"/>
              <a:gd name="T42" fmla="*/ 60 w 78"/>
              <a:gd name="T43" fmla="*/ 57 h 102"/>
              <a:gd name="T44" fmla="*/ 59 w 78"/>
              <a:gd name="T45" fmla="*/ 67 h 102"/>
              <a:gd name="T46" fmla="*/ 57 w 78"/>
              <a:gd name="T47" fmla="*/ 65 h 102"/>
              <a:gd name="T48" fmla="*/ 50 w 78"/>
              <a:gd name="T49" fmla="*/ 68 h 102"/>
              <a:gd name="T50" fmla="*/ 52 w 78"/>
              <a:gd name="T51" fmla="*/ 73 h 102"/>
              <a:gd name="T52" fmla="*/ 57 w 78"/>
              <a:gd name="T53" fmla="*/ 73 h 102"/>
              <a:gd name="T54" fmla="*/ 59 w 78"/>
              <a:gd name="T55" fmla="*/ 80 h 102"/>
              <a:gd name="T56" fmla="*/ 64 w 78"/>
              <a:gd name="T57" fmla="*/ 82 h 102"/>
              <a:gd name="T58" fmla="*/ 60 w 78"/>
              <a:gd name="T59" fmla="*/ 93 h 102"/>
              <a:gd name="T60" fmla="*/ 52 w 78"/>
              <a:gd name="T61" fmla="*/ 90 h 102"/>
              <a:gd name="T62" fmla="*/ 43 w 78"/>
              <a:gd name="T63" fmla="*/ 91 h 102"/>
              <a:gd name="T64" fmla="*/ 39 w 78"/>
              <a:gd name="T65" fmla="*/ 93 h 102"/>
              <a:gd name="T66" fmla="*/ 34 w 78"/>
              <a:gd name="T67" fmla="*/ 89 h 102"/>
              <a:gd name="T68" fmla="*/ 25 w 78"/>
              <a:gd name="T69" fmla="*/ 87 h 102"/>
              <a:gd name="T70" fmla="*/ 21 w 78"/>
              <a:gd name="T71" fmla="*/ 89 h 102"/>
              <a:gd name="T72" fmla="*/ 18 w 78"/>
              <a:gd name="T73" fmla="*/ 93 h 102"/>
              <a:gd name="T74" fmla="*/ 14 w 78"/>
              <a:gd name="T75" fmla="*/ 96 h 102"/>
              <a:gd name="T76" fmla="*/ 9 w 78"/>
              <a:gd name="T77" fmla="*/ 102 h 102"/>
              <a:gd name="T78" fmla="*/ 7 w 78"/>
              <a:gd name="T79" fmla="*/ 100 h 102"/>
              <a:gd name="T80" fmla="*/ 11 w 78"/>
              <a:gd name="T81" fmla="*/ 94 h 102"/>
              <a:gd name="T82" fmla="*/ 10 w 78"/>
              <a:gd name="T83" fmla="*/ 91 h 102"/>
              <a:gd name="T84" fmla="*/ 6 w 78"/>
              <a:gd name="T85" fmla="*/ 84 h 102"/>
              <a:gd name="T86" fmla="*/ 4 w 78"/>
              <a:gd name="T87" fmla="*/ 81 h 102"/>
              <a:gd name="T88" fmla="*/ 0 w 78"/>
              <a:gd name="T89" fmla="*/ 78 h 102"/>
              <a:gd name="T90" fmla="*/ 1 w 78"/>
              <a:gd name="T91" fmla="*/ 65 h 102"/>
              <a:gd name="T92" fmla="*/ 2 w 78"/>
              <a:gd name="T93" fmla="*/ 65 h 1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78" h="102">
                <a:moveTo>
                  <a:pt x="2" y="65"/>
                </a:moveTo>
                <a:lnTo>
                  <a:pt x="4" y="64"/>
                </a:lnTo>
                <a:lnTo>
                  <a:pt x="8" y="50"/>
                </a:lnTo>
                <a:lnTo>
                  <a:pt x="14" y="48"/>
                </a:lnTo>
                <a:lnTo>
                  <a:pt x="20" y="35"/>
                </a:lnTo>
                <a:lnTo>
                  <a:pt x="21" y="25"/>
                </a:lnTo>
                <a:lnTo>
                  <a:pt x="29" y="24"/>
                </a:lnTo>
                <a:lnTo>
                  <a:pt x="32" y="19"/>
                </a:lnTo>
                <a:lnTo>
                  <a:pt x="35" y="14"/>
                </a:lnTo>
                <a:lnTo>
                  <a:pt x="35" y="12"/>
                </a:lnTo>
                <a:lnTo>
                  <a:pt x="42" y="17"/>
                </a:lnTo>
                <a:lnTo>
                  <a:pt x="51" y="10"/>
                </a:lnTo>
                <a:lnTo>
                  <a:pt x="54" y="1"/>
                </a:lnTo>
                <a:lnTo>
                  <a:pt x="67" y="0"/>
                </a:lnTo>
                <a:lnTo>
                  <a:pt x="75" y="4"/>
                </a:lnTo>
                <a:lnTo>
                  <a:pt x="74" y="7"/>
                </a:lnTo>
                <a:lnTo>
                  <a:pt x="78" y="7"/>
                </a:lnTo>
                <a:lnTo>
                  <a:pt x="77" y="11"/>
                </a:lnTo>
                <a:lnTo>
                  <a:pt x="72" y="17"/>
                </a:lnTo>
                <a:lnTo>
                  <a:pt x="71" y="25"/>
                </a:lnTo>
                <a:lnTo>
                  <a:pt x="73" y="35"/>
                </a:lnTo>
                <a:lnTo>
                  <a:pt x="60" y="57"/>
                </a:lnTo>
                <a:lnTo>
                  <a:pt x="59" y="67"/>
                </a:lnTo>
                <a:lnTo>
                  <a:pt x="57" y="65"/>
                </a:lnTo>
                <a:lnTo>
                  <a:pt x="50" y="68"/>
                </a:lnTo>
                <a:lnTo>
                  <a:pt x="52" y="73"/>
                </a:lnTo>
                <a:lnTo>
                  <a:pt x="57" y="73"/>
                </a:lnTo>
                <a:lnTo>
                  <a:pt x="59" y="80"/>
                </a:lnTo>
                <a:lnTo>
                  <a:pt x="64" y="82"/>
                </a:lnTo>
                <a:lnTo>
                  <a:pt x="60" y="93"/>
                </a:lnTo>
                <a:lnTo>
                  <a:pt x="52" y="90"/>
                </a:lnTo>
                <a:lnTo>
                  <a:pt x="43" y="91"/>
                </a:lnTo>
                <a:lnTo>
                  <a:pt x="39" y="93"/>
                </a:lnTo>
                <a:lnTo>
                  <a:pt x="34" y="89"/>
                </a:lnTo>
                <a:lnTo>
                  <a:pt x="25" y="87"/>
                </a:lnTo>
                <a:lnTo>
                  <a:pt x="21" y="89"/>
                </a:lnTo>
                <a:lnTo>
                  <a:pt x="18" y="93"/>
                </a:lnTo>
                <a:lnTo>
                  <a:pt x="14" y="96"/>
                </a:lnTo>
                <a:lnTo>
                  <a:pt x="9" y="102"/>
                </a:lnTo>
                <a:lnTo>
                  <a:pt x="7" y="100"/>
                </a:lnTo>
                <a:lnTo>
                  <a:pt x="11" y="94"/>
                </a:lnTo>
                <a:lnTo>
                  <a:pt x="10" y="91"/>
                </a:lnTo>
                <a:lnTo>
                  <a:pt x="6" y="84"/>
                </a:lnTo>
                <a:lnTo>
                  <a:pt x="4" y="81"/>
                </a:lnTo>
                <a:lnTo>
                  <a:pt x="0" y="78"/>
                </a:lnTo>
                <a:lnTo>
                  <a:pt x="1" y="65"/>
                </a:lnTo>
                <a:lnTo>
                  <a:pt x="2" y="65"/>
                </a:lnTo>
                <a:close/>
              </a:path>
            </a:pathLst>
          </a:custGeom>
          <a:solidFill>
            <a:srgbClr val="E64285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3" name="Freeform 12"/>
          <xdr:cNvSpPr>
            <a:spLocks/>
          </xdr:cNvSpPr>
        </xdr:nvSpPr>
        <xdr:spPr bwMode="auto">
          <a:xfrm>
            <a:off x="2454275" y="4455795"/>
            <a:ext cx="1027430" cy="600710"/>
          </a:xfrm>
          <a:custGeom>
            <a:avLst/>
            <a:gdLst>
              <a:gd name="T0" fmla="*/ 0 w 108"/>
              <a:gd name="T1" fmla="*/ 33 h 63"/>
              <a:gd name="T2" fmla="*/ 4 w 108"/>
              <a:gd name="T3" fmla="*/ 23 h 63"/>
              <a:gd name="T4" fmla="*/ 14 w 108"/>
              <a:gd name="T5" fmla="*/ 24 h 63"/>
              <a:gd name="T6" fmla="*/ 14 w 108"/>
              <a:gd name="T7" fmla="*/ 18 h 63"/>
              <a:gd name="T8" fmla="*/ 18 w 108"/>
              <a:gd name="T9" fmla="*/ 17 h 63"/>
              <a:gd name="T10" fmla="*/ 37 w 108"/>
              <a:gd name="T11" fmla="*/ 23 h 63"/>
              <a:gd name="T12" fmla="*/ 32 w 108"/>
              <a:gd name="T13" fmla="*/ 3 h 63"/>
              <a:gd name="T14" fmla="*/ 41 w 108"/>
              <a:gd name="T15" fmla="*/ 2 h 63"/>
              <a:gd name="T16" fmla="*/ 49 w 108"/>
              <a:gd name="T17" fmla="*/ 0 h 63"/>
              <a:gd name="T18" fmla="*/ 70 w 108"/>
              <a:gd name="T19" fmla="*/ 5 h 63"/>
              <a:gd name="T20" fmla="*/ 71 w 108"/>
              <a:gd name="T21" fmla="*/ 2 h 63"/>
              <a:gd name="T22" fmla="*/ 81 w 108"/>
              <a:gd name="T23" fmla="*/ 14 h 63"/>
              <a:gd name="T24" fmla="*/ 86 w 108"/>
              <a:gd name="T25" fmla="*/ 18 h 63"/>
              <a:gd name="T26" fmla="*/ 90 w 108"/>
              <a:gd name="T27" fmla="*/ 12 h 63"/>
              <a:gd name="T28" fmla="*/ 97 w 108"/>
              <a:gd name="T29" fmla="*/ 16 h 63"/>
              <a:gd name="T30" fmla="*/ 104 w 108"/>
              <a:gd name="T31" fmla="*/ 12 h 63"/>
              <a:gd name="T32" fmla="*/ 108 w 108"/>
              <a:gd name="T33" fmla="*/ 15 h 63"/>
              <a:gd name="T34" fmla="*/ 108 w 108"/>
              <a:gd name="T35" fmla="*/ 19 h 63"/>
              <a:gd name="T36" fmla="*/ 108 w 108"/>
              <a:gd name="T37" fmla="*/ 29 h 63"/>
              <a:gd name="T38" fmla="*/ 105 w 108"/>
              <a:gd name="T39" fmla="*/ 33 h 63"/>
              <a:gd name="T40" fmla="*/ 96 w 108"/>
              <a:gd name="T41" fmla="*/ 34 h 63"/>
              <a:gd name="T42" fmla="*/ 98 w 108"/>
              <a:gd name="T43" fmla="*/ 30 h 63"/>
              <a:gd name="T44" fmla="*/ 91 w 108"/>
              <a:gd name="T45" fmla="*/ 30 h 63"/>
              <a:gd name="T46" fmla="*/ 90 w 108"/>
              <a:gd name="T47" fmla="*/ 33 h 63"/>
              <a:gd name="T48" fmla="*/ 55 w 108"/>
              <a:gd name="T49" fmla="*/ 42 h 63"/>
              <a:gd name="T50" fmla="*/ 49 w 108"/>
              <a:gd name="T51" fmla="*/ 40 h 63"/>
              <a:gd name="T52" fmla="*/ 48 w 108"/>
              <a:gd name="T53" fmla="*/ 44 h 63"/>
              <a:gd name="T54" fmla="*/ 56 w 108"/>
              <a:gd name="T55" fmla="*/ 47 h 63"/>
              <a:gd name="T56" fmla="*/ 52 w 108"/>
              <a:gd name="T57" fmla="*/ 55 h 63"/>
              <a:gd name="T58" fmla="*/ 42 w 108"/>
              <a:gd name="T59" fmla="*/ 58 h 63"/>
              <a:gd name="T60" fmla="*/ 41 w 108"/>
              <a:gd name="T61" fmla="*/ 63 h 63"/>
              <a:gd name="T62" fmla="*/ 31 w 108"/>
              <a:gd name="T63" fmla="*/ 63 h 63"/>
              <a:gd name="T64" fmla="*/ 29 w 108"/>
              <a:gd name="T65" fmla="*/ 61 h 63"/>
              <a:gd name="T66" fmla="*/ 27 w 108"/>
              <a:gd name="T67" fmla="*/ 58 h 63"/>
              <a:gd name="T68" fmla="*/ 21 w 108"/>
              <a:gd name="T69" fmla="*/ 57 h 63"/>
              <a:gd name="T70" fmla="*/ 20 w 108"/>
              <a:gd name="T71" fmla="*/ 53 h 63"/>
              <a:gd name="T72" fmla="*/ 14 w 108"/>
              <a:gd name="T73" fmla="*/ 44 h 63"/>
              <a:gd name="T74" fmla="*/ 7 w 108"/>
              <a:gd name="T75" fmla="*/ 33 h 63"/>
              <a:gd name="T76" fmla="*/ 0 w 108"/>
              <a:gd name="T77" fmla="*/ 33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08" h="63">
                <a:moveTo>
                  <a:pt x="0" y="33"/>
                </a:moveTo>
                <a:lnTo>
                  <a:pt x="4" y="23"/>
                </a:lnTo>
                <a:lnTo>
                  <a:pt x="14" y="24"/>
                </a:lnTo>
                <a:lnTo>
                  <a:pt x="14" y="18"/>
                </a:lnTo>
                <a:lnTo>
                  <a:pt x="18" y="17"/>
                </a:lnTo>
                <a:lnTo>
                  <a:pt x="37" y="23"/>
                </a:lnTo>
                <a:lnTo>
                  <a:pt x="32" y="3"/>
                </a:lnTo>
                <a:lnTo>
                  <a:pt x="41" y="2"/>
                </a:lnTo>
                <a:lnTo>
                  <a:pt x="49" y="0"/>
                </a:lnTo>
                <a:lnTo>
                  <a:pt x="70" y="5"/>
                </a:lnTo>
                <a:lnTo>
                  <a:pt x="71" y="2"/>
                </a:lnTo>
                <a:lnTo>
                  <a:pt x="81" y="14"/>
                </a:lnTo>
                <a:lnTo>
                  <a:pt x="86" y="18"/>
                </a:lnTo>
                <a:lnTo>
                  <a:pt x="90" y="12"/>
                </a:lnTo>
                <a:lnTo>
                  <a:pt x="97" y="16"/>
                </a:lnTo>
                <a:lnTo>
                  <a:pt x="104" y="12"/>
                </a:lnTo>
                <a:lnTo>
                  <a:pt x="108" y="15"/>
                </a:lnTo>
                <a:lnTo>
                  <a:pt x="108" y="19"/>
                </a:lnTo>
                <a:lnTo>
                  <a:pt x="108" y="29"/>
                </a:lnTo>
                <a:lnTo>
                  <a:pt x="105" y="33"/>
                </a:lnTo>
                <a:lnTo>
                  <a:pt x="96" y="34"/>
                </a:lnTo>
                <a:lnTo>
                  <a:pt x="98" y="30"/>
                </a:lnTo>
                <a:lnTo>
                  <a:pt x="91" y="30"/>
                </a:lnTo>
                <a:lnTo>
                  <a:pt x="90" y="33"/>
                </a:lnTo>
                <a:lnTo>
                  <a:pt x="55" y="42"/>
                </a:lnTo>
                <a:lnTo>
                  <a:pt x="49" y="40"/>
                </a:lnTo>
                <a:lnTo>
                  <a:pt x="48" y="44"/>
                </a:lnTo>
                <a:lnTo>
                  <a:pt x="56" y="47"/>
                </a:lnTo>
                <a:lnTo>
                  <a:pt x="52" y="55"/>
                </a:lnTo>
                <a:lnTo>
                  <a:pt x="42" y="58"/>
                </a:lnTo>
                <a:lnTo>
                  <a:pt x="41" y="63"/>
                </a:lnTo>
                <a:lnTo>
                  <a:pt x="31" y="63"/>
                </a:lnTo>
                <a:lnTo>
                  <a:pt x="29" y="61"/>
                </a:lnTo>
                <a:lnTo>
                  <a:pt x="27" y="58"/>
                </a:lnTo>
                <a:lnTo>
                  <a:pt x="21" y="57"/>
                </a:lnTo>
                <a:lnTo>
                  <a:pt x="20" y="53"/>
                </a:lnTo>
                <a:lnTo>
                  <a:pt x="14" y="44"/>
                </a:lnTo>
                <a:lnTo>
                  <a:pt x="7" y="33"/>
                </a:lnTo>
                <a:lnTo>
                  <a:pt x="0" y="33"/>
                </a:lnTo>
                <a:close/>
              </a:path>
            </a:pathLst>
          </a:custGeom>
          <a:solidFill>
            <a:srgbClr val="E64285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4" name="Freeform 13"/>
          <xdr:cNvSpPr>
            <a:spLocks/>
          </xdr:cNvSpPr>
        </xdr:nvSpPr>
        <xdr:spPr bwMode="auto">
          <a:xfrm>
            <a:off x="418465" y="4122420"/>
            <a:ext cx="1179830" cy="1276985"/>
          </a:xfrm>
          <a:custGeom>
            <a:avLst/>
            <a:gdLst>
              <a:gd name="T0" fmla="*/ 109 w 124"/>
              <a:gd name="T1" fmla="*/ 24 h 134"/>
              <a:gd name="T2" fmla="*/ 109 w 124"/>
              <a:gd name="T3" fmla="*/ 30 h 134"/>
              <a:gd name="T4" fmla="*/ 116 w 124"/>
              <a:gd name="T5" fmla="*/ 44 h 134"/>
              <a:gd name="T6" fmla="*/ 118 w 124"/>
              <a:gd name="T7" fmla="*/ 77 h 134"/>
              <a:gd name="T8" fmla="*/ 124 w 124"/>
              <a:gd name="T9" fmla="*/ 90 h 134"/>
              <a:gd name="T10" fmla="*/ 108 w 124"/>
              <a:gd name="T11" fmla="*/ 96 h 134"/>
              <a:gd name="T12" fmla="*/ 102 w 124"/>
              <a:gd name="T13" fmla="*/ 114 h 134"/>
              <a:gd name="T14" fmla="*/ 93 w 124"/>
              <a:gd name="T15" fmla="*/ 118 h 134"/>
              <a:gd name="T16" fmla="*/ 72 w 124"/>
              <a:gd name="T17" fmla="*/ 125 h 134"/>
              <a:gd name="T18" fmla="*/ 56 w 124"/>
              <a:gd name="T19" fmla="*/ 124 h 134"/>
              <a:gd name="T20" fmla="*/ 76 w 124"/>
              <a:gd name="T21" fmla="*/ 111 h 134"/>
              <a:gd name="T22" fmla="*/ 32 w 124"/>
              <a:gd name="T23" fmla="*/ 124 h 134"/>
              <a:gd name="T24" fmla="*/ 27 w 124"/>
              <a:gd name="T25" fmla="*/ 114 h 134"/>
              <a:gd name="T26" fmla="*/ 17 w 124"/>
              <a:gd name="T27" fmla="*/ 115 h 134"/>
              <a:gd name="T28" fmla="*/ 9 w 124"/>
              <a:gd name="T29" fmla="*/ 116 h 134"/>
              <a:gd name="T30" fmla="*/ 7 w 124"/>
              <a:gd name="T31" fmla="*/ 110 h 134"/>
              <a:gd name="T32" fmla="*/ 4 w 124"/>
              <a:gd name="T33" fmla="*/ 103 h 134"/>
              <a:gd name="T34" fmla="*/ 16 w 124"/>
              <a:gd name="T35" fmla="*/ 97 h 134"/>
              <a:gd name="T36" fmla="*/ 17 w 124"/>
              <a:gd name="T37" fmla="*/ 94 h 134"/>
              <a:gd name="T38" fmla="*/ 19 w 124"/>
              <a:gd name="T39" fmla="*/ 88 h 134"/>
              <a:gd name="T40" fmla="*/ 51 w 124"/>
              <a:gd name="T41" fmla="*/ 73 h 134"/>
              <a:gd name="T42" fmla="*/ 63 w 124"/>
              <a:gd name="T43" fmla="*/ 63 h 134"/>
              <a:gd name="T44" fmla="*/ 2 w 124"/>
              <a:gd name="T45" fmla="*/ 72 h 134"/>
              <a:gd name="T46" fmla="*/ 13 w 124"/>
              <a:gd name="T47" fmla="*/ 49 h 134"/>
              <a:gd name="T48" fmla="*/ 29 w 124"/>
              <a:gd name="T49" fmla="*/ 51 h 134"/>
              <a:gd name="T50" fmla="*/ 41 w 124"/>
              <a:gd name="T51" fmla="*/ 41 h 134"/>
              <a:gd name="T52" fmla="*/ 43 w 124"/>
              <a:gd name="T53" fmla="*/ 48 h 134"/>
              <a:gd name="T54" fmla="*/ 68 w 124"/>
              <a:gd name="T55" fmla="*/ 49 h 134"/>
              <a:gd name="T56" fmla="*/ 57 w 124"/>
              <a:gd name="T57" fmla="*/ 47 h 134"/>
              <a:gd name="T58" fmla="*/ 59 w 124"/>
              <a:gd name="T59" fmla="*/ 39 h 134"/>
              <a:gd name="T60" fmla="*/ 50 w 124"/>
              <a:gd name="T61" fmla="*/ 27 h 134"/>
              <a:gd name="T62" fmla="*/ 53 w 124"/>
              <a:gd name="T63" fmla="*/ 22 h 134"/>
              <a:gd name="T64" fmla="*/ 74 w 124"/>
              <a:gd name="T65" fmla="*/ 15 h 134"/>
              <a:gd name="T66" fmla="*/ 79 w 124"/>
              <a:gd name="T67" fmla="*/ 1 h 134"/>
              <a:gd name="T68" fmla="*/ 97 w 124"/>
              <a:gd name="T69" fmla="*/ 1 h 134"/>
              <a:gd name="T70" fmla="*/ 103 w 124"/>
              <a:gd name="T71" fmla="*/ 0 h 134"/>
              <a:gd name="T72" fmla="*/ 109 w 124"/>
              <a:gd name="T73" fmla="*/ 12 h 1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24" h="134">
                <a:moveTo>
                  <a:pt x="105" y="19"/>
                </a:moveTo>
                <a:lnTo>
                  <a:pt x="109" y="24"/>
                </a:lnTo>
                <a:lnTo>
                  <a:pt x="106" y="28"/>
                </a:lnTo>
                <a:lnTo>
                  <a:pt x="109" y="30"/>
                </a:lnTo>
                <a:lnTo>
                  <a:pt x="106" y="34"/>
                </a:lnTo>
                <a:lnTo>
                  <a:pt x="116" y="44"/>
                </a:lnTo>
                <a:lnTo>
                  <a:pt x="111" y="51"/>
                </a:lnTo>
                <a:lnTo>
                  <a:pt x="118" y="77"/>
                </a:lnTo>
                <a:lnTo>
                  <a:pt x="116" y="84"/>
                </a:lnTo>
                <a:lnTo>
                  <a:pt x="124" y="90"/>
                </a:lnTo>
                <a:lnTo>
                  <a:pt x="113" y="93"/>
                </a:lnTo>
                <a:lnTo>
                  <a:pt x="108" y="96"/>
                </a:lnTo>
                <a:lnTo>
                  <a:pt x="109" y="103"/>
                </a:lnTo>
                <a:lnTo>
                  <a:pt x="102" y="114"/>
                </a:lnTo>
                <a:lnTo>
                  <a:pt x="95" y="114"/>
                </a:lnTo>
                <a:lnTo>
                  <a:pt x="93" y="118"/>
                </a:lnTo>
                <a:lnTo>
                  <a:pt x="78" y="120"/>
                </a:lnTo>
                <a:lnTo>
                  <a:pt x="72" y="125"/>
                </a:lnTo>
                <a:lnTo>
                  <a:pt x="59" y="134"/>
                </a:lnTo>
                <a:lnTo>
                  <a:pt x="56" y="124"/>
                </a:lnTo>
                <a:lnTo>
                  <a:pt x="69" y="112"/>
                </a:lnTo>
                <a:lnTo>
                  <a:pt x="76" y="111"/>
                </a:lnTo>
                <a:lnTo>
                  <a:pt x="85" y="105"/>
                </a:lnTo>
                <a:lnTo>
                  <a:pt x="32" y="124"/>
                </a:lnTo>
                <a:lnTo>
                  <a:pt x="23" y="119"/>
                </a:lnTo>
                <a:lnTo>
                  <a:pt x="27" y="114"/>
                </a:lnTo>
                <a:lnTo>
                  <a:pt x="23" y="110"/>
                </a:lnTo>
                <a:lnTo>
                  <a:pt x="17" y="115"/>
                </a:lnTo>
                <a:lnTo>
                  <a:pt x="11" y="118"/>
                </a:lnTo>
                <a:lnTo>
                  <a:pt x="9" y="116"/>
                </a:lnTo>
                <a:lnTo>
                  <a:pt x="12" y="110"/>
                </a:lnTo>
                <a:lnTo>
                  <a:pt x="7" y="110"/>
                </a:lnTo>
                <a:lnTo>
                  <a:pt x="7" y="103"/>
                </a:lnTo>
                <a:lnTo>
                  <a:pt x="4" y="103"/>
                </a:lnTo>
                <a:lnTo>
                  <a:pt x="5" y="99"/>
                </a:lnTo>
                <a:lnTo>
                  <a:pt x="16" y="97"/>
                </a:lnTo>
                <a:lnTo>
                  <a:pt x="18" y="100"/>
                </a:lnTo>
                <a:lnTo>
                  <a:pt x="17" y="94"/>
                </a:lnTo>
                <a:lnTo>
                  <a:pt x="14" y="93"/>
                </a:lnTo>
                <a:lnTo>
                  <a:pt x="19" y="88"/>
                </a:lnTo>
                <a:lnTo>
                  <a:pt x="42" y="80"/>
                </a:lnTo>
                <a:lnTo>
                  <a:pt x="51" y="73"/>
                </a:lnTo>
                <a:lnTo>
                  <a:pt x="63" y="68"/>
                </a:lnTo>
                <a:lnTo>
                  <a:pt x="63" y="63"/>
                </a:lnTo>
                <a:lnTo>
                  <a:pt x="38" y="67"/>
                </a:lnTo>
                <a:lnTo>
                  <a:pt x="2" y="72"/>
                </a:lnTo>
                <a:lnTo>
                  <a:pt x="0" y="63"/>
                </a:lnTo>
                <a:lnTo>
                  <a:pt x="13" y="49"/>
                </a:lnTo>
                <a:lnTo>
                  <a:pt x="31" y="42"/>
                </a:lnTo>
                <a:lnTo>
                  <a:pt x="29" y="51"/>
                </a:lnTo>
                <a:lnTo>
                  <a:pt x="37" y="50"/>
                </a:lnTo>
                <a:lnTo>
                  <a:pt x="41" y="41"/>
                </a:lnTo>
                <a:lnTo>
                  <a:pt x="43" y="40"/>
                </a:lnTo>
                <a:lnTo>
                  <a:pt x="43" y="48"/>
                </a:lnTo>
                <a:lnTo>
                  <a:pt x="48" y="53"/>
                </a:lnTo>
                <a:lnTo>
                  <a:pt x="68" y="49"/>
                </a:lnTo>
                <a:lnTo>
                  <a:pt x="67" y="47"/>
                </a:lnTo>
                <a:lnTo>
                  <a:pt x="57" y="47"/>
                </a:lnTo>
                <a:lnTo>
                  <a:pt x="55" y="43"/>
                </a:lnTo>
                <a:lnTo>
                  <a:pt x="59" y="39"/>
                </a:lnTo>
                <a:lnTo>
                  <a:pt x="59" y="28"/>
                </a:lnTo>
                <a:lnTo>
                  <a:pt x="50" y="27"/>
                </a:lnTo>
                <a:lnTo>
                  <a:pt x="50" y="25"/>
                </a:lnTo>
                <a:lnTo>
                  <a:pt x="53" y="22"/>
                </a:lnTo>
                <a:lnTo>
                  <a:pt x="60" y="22"/>
                </a:lnTo>
                <a:lnTo>
                  <a:pt x="74" y="15"/>
                </a:lnTo>
                <a:lnTo>
                  <a:pt x="75" y="5"/>
                </a:lnTo>
                <a:lnTo>
                  <a:pt x="79" y="1"/>
                </a:lnTo>
                <a:lnTo>
                  <a:pt x="88" y="4"/>
                </a:lnTo>
                <a:lnTo>
                  <a:pt x="97" y="1"/>
                </a:lnTo>
                <a:lnTo>
                  <a:pt x="100" y="1"/>
                </a:lnTo>
                <a:lnTo>
                  <a:pt x="103" y="0"/>
                </a:lnTo>
                <a:lnTo>
                  <a:pt x="104" y="3"/>
                </a:lnTo>
                <a:lnTo>
                  <a:pt x="109" y="12"/>
                </a:lnTo>
                <a:lnTo>
                  <a:pt x="105" y="19"/>
                </a:lnTo>
                <a:close/>
              </a:path>
            </a:pathLst>
          </a:custGeom>
          <a:solidFill>
            <a:srgbClr val="94F2F2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5" name="Freeform 14"/>
          <xdr:cNvSpPr>
            <a:spLocks/>
          </xdr:cNvSpPr>
        </xdr:nvSpPr>
        <xdr:spPr bwMode="auto">
          <a:xfrm>
            <a:off x="1750695" y="5113655"/>
            <a:ext cx="589280" cy="371475"/>
          </a:xfrm>
          <a:custGeom>
            <a:avLst/>
            <a:gdLst>
              <a:gd name="T0" fmla="*/ 56 w 62"/>
              <a:gd name="T1" fmla="*/ 10 h 39"/>
              <a:gd name="T2" fmla="*/ 62 w 62"/>
              <a:gd name="T3" fmla="*/ 16 h 39"/>
              <a:gd name="T4" fmla="*/ 59 w 62"/>
              <a:gd name="T5" fmla="*/ 24 h 39"/>
              <a:gd name="T6" fmla="*/ 36 w 62"/>
              <a:gd name="T7" fmla="*/ 38 h 39"/>
              <a:gd name="T8" fmla="*/ 27 w 62"/>
              <a:gd name="T9" fmla="*/ 39 h 39"/>
              <a:gd name="T10" fmla="*/ 18 w 62"/>
              <a:gd name="T11" fmla="*/ 38 h 39"/>
              <a:gd name="T12" fmla="*/ 15 w 62"/>
              <a:gd name="T13" fmla="*/ 31 h 39"/>
              <a:gd name="T14" fmla="*/ 8 w 62"/>
              <a:gd name="T15" fmla="*/ 32 h 39"/>
              <a:gd name="T16" fmla="*/ 0 w 62"/>
              <a:gd name="T17" fmla="*/ 25 h 39"/>
              <a:gd name="T18" fmla="*/ 1 w 62"/>
              <a:gd name="T19" fmla="*/ 14 h 39"/>
              <a:gd name="T20" fmla="*/ 10 w 62"/>
              <a:gd name="T21" fmla="*/ 13 h 39"/>
              <a:gd name="T22" fmla="*/ 11 w 62"/>
              <a:gd name="T23" fmla="*/ 5 h 39"/>
              <a:gd name="T24" fmla="*/ 25 w 62"/>
              <a:gd name="T25" fmla="*/ 2 h 39"/>
              <a:gd name="T26" fmla="*/ 51 w 62"/>
              <a:gd name="T27" fmla="*/ 0 h 39"/>
              <a:gd name="T28" fmla="*/ 57 w 62"/>
              <a:gd name="T29" fmla="*/ 4 h 39"/>
              <a:gd name="T30" fmla="*/ 56 w 62"/>
              <a:gd name="T31" fmla="*/ 10 h 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62" h="39">
                <a:moveTo>
                  <a:pt x="56" y="10"/>
                </a:moveTo>
                <a:lnTo>
                  <a:pt x="62" y="16"/>
                </a:lnTo>
                <a:lnTo>
                  <a:pt x="59" y="24"/>
                </a:lnTo>
                <a:lnTo>
                  <a:pt x="36" y="38"/>
                </a:lnTo>
                <a:lnTo>
                  <a:pt x="27" y="39"/>
                </a:lnTo>
                <a:lnTo>
                  <a:pt x="18" y="38"/>
                </a:lnTo>
                <a:lnTo>
                  <a:pt x="15" y="31"/>
                </a:lnTo>
                <a:lnTo>
                  <a:pt x="8" y="32"/>
                </a:lnTo>
                <a:lnTo>
                  <a:pt x="0" y="25"/>
                </a:lnTo>
                <a:lnTo>
                  <a:pt x="1" y="14"/>
                </a:lnTo>
                <a:lnTo>
                  <a:pt x="10" y="13"/>
                </a:lnTo>
                <a:lnTo>
                  <a:pt x="11" y="5"/>
                </a:lnTo>
                <a:lnTo>
                  <a:pt x="25" y="2"/>
                </a:lnTo>
                <a:lnTo>
                  <a:pt x="51" y="0"/>
                </a:lnTo>
                <a:lnTo>
                  <a:pt x="57" y="4"/>
                </a:lnTo>
                <a:lnTo>
                  <a:pt x="56" y="10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6" name="Freeform 15"/>
          <xdr:cNvSpPr>
            <a:spLocks/>
          </xdr:cNvSpPr>
        </xdr:nvSpPr>
        <xdr:spPr bwMode="auto">
          <a:xfrm>
            <a:off x="1921510" y="149860"/>
            <a:ext cx="1522095" cy="1305560"/>
          </a:xfrm>
          <a:custGeom>
            <a:avLst/>
            <a:gdLst>
              <a:gd name="T0" fmla="*/ 17 w 160"/>
              <a:gd name="T1" fmla="*/ 91 h 137"/>
              <a:gd name="T2" fmla="*/ 23 w 160"/>
              <a:gd name="T3" fmla="*/ 89 h 137"/>
              <a:gd name="T4" fmla="*/ 32 w 160"/>
              <a:gd name="T5" fmla="*/ 93 h 137"/>
              <a:gd name="T6" fmla="*/ 22 w 160"/>
              <a:gd name="T7" fmla="*/ 84 h 137"/>
              <a:gd name="T8" fmla="*/ 40 w 160"/>
              <a:gd name="T9" fmla="*/ 82 h 137"/>
              <a:gd name="T10" fmla="*/ 37 w 160"/>
              <a:gd name="T11" fmla="*/ 78 h 137"/>
              <a:gd name="T12" fmla="*/ 39 w 160"/>
              <a:gd name="T13" fmla="*/ 75 h 137"/>
              <a:gd name="T14" fmla="*/ 44 w 160"/>
              <a:gd name="T15" fmla="*/ 74 h 137"/>
              <a:gd name="T16" fmla="*/ 37 w 160"/>
              <a:gd name="T17" fmla="*/ 74 h 137"/>
              <a:gd name="T18" fmla="*/ 31 w 160"/>
              <a:gd name="T19" fmla="*/ 67 h 137"/>
              <a:gd name="T20" fmla="*/ 34 w 160"/>
              <a:gd name="T21" fmla="*/ 64 h 137"/>
              <a:gd name="T22" fmla="*/ 32 w 160"/>
              <a:gd name="T23" fmla="*/ 56 h 137"/>
              <a:gd name="T24" fmla="*/ 35 w 160"/>
              <a:gd name="T25" fmla="*/ 52 h 137"/>
              <a:gd name="T26" fmla="*/ 42 w 160"/>
              <a:gd name="T27" fmla="*/ 53 h 137"/>
              <a:gd name="T28" fmla="*/ 55 w 160"/>
              <a:gd name="T29" fmla="*/ 36 h 137"/>
              <a:gd name="T30" fmla="*/ 59 w 160"/>
              <a:gd name="T31" fmla="*/ 39 h 137"/>
              <a:gd name="T32" fmla="*/ 67 w 160"/>
              <a:gd name="T33" fmla="*/ 31 h 137"/>
              <a:gd name="T34" fmla="*/ 75 w 160"/>
              <a:gd name="T35" fmla="*/ 26 h 137"/>
              <a:gd name="T36" fmla="*/ 81 w 160"/>
              <a:gd name="T37" fmla="*/ 33 h 137"/>
              <a:gd name="T38" fmla="*/ 81 w 160"/>
              <a:gd name="T39" fmla="*/ 39 h 137"/>
              <a:gd name="T40" fmla="*/ 80 w 160"/>
              <a:gd name="T41" fmla="*/ 27 h 137"/>
              <a:gd name="T42" fmla="*/ 87 w 160"/>
              <a:gd name="T43" fmla="*/ 20 h 137"/>
              <a:gd name="T44" fmla="*/ 89 w 160"/>
              <a:gd name="T45" fmla="*/ 23 h 137"/>
              <a:gd name="T46" fmla="*/ 100 w 160"/>
              <a:gd name="T47" fmla="*/ 16 h 137"/>
              <a:gd name="T48" fmla="*/ 104 w 160"/>
              <a:gd name="T49" fmla="*/ 30 h 137"/>
              <a:gd name="T50" fmla="*/ 109 w 160"/>
              <a:gd name="T51" fmla="*/ 43 h 137"/>
              <a:gd name="T52" fmla="*/ 106 w 160"/>
              <a:gd name="T53" fmla="*/ 50 h 137"/>
              <a:gd name="T54" fmla="*/ 98 w 160"/>
              <a:gd name="T55" fmla="*/ 64 h 137"/>
              <a:gd name="T56" fmla="*/ 111 w 160"/>
              <a:gd name="T57" fmla="*/ 54 h 137"/>
              <a:gd name="T58" fmla="*/ 116 w 160"/>
              <a:gd name="T59" fmla="*/ 40 h 137"/>
              <a:gd name="T60" fmla="*/ 112 w 160"/>
              <a:gd name="T61" fmla="*/ 14 h 137"/>
              <a:gd name="T62" fmla="*/ 123 w 160"/>
              <a:gd name="T63" fmla="*/ 11 h 137"/>
              <a:gd name="T64" fmla="*/ 125 w 160"/>
              <a:gd name="T65" fmla="*/ 4 h 137"/>
              <a:gd name="T66" fmla="*/ 123 w 160"/>
              <a:gd name="T67" fmla="*/ 0 h 137"/>
              <a:gd name="T68" fmla="*/ 140 w 160"/>
              <a:gd name="T69" fmla="*/ 6 h 137"/>
              <a:gd name="T70" fmla="*/ 160 w 160"/>
              <a:gd name="T71" fmla="*/ 20 h 137"/>
              <a:gd name="T72" fmla="*/ 139 w 160"/>
              <a:gd name="T73" fmla="*/ 35 h 137"/>
              <a:gd name="T74" fmla="*/ 125 w 160"/>
              <a:gd name="T75" fmla="*/ 50 h 137"/>
              <a:gd name="T76" fmla="*/ 122 w 160"/>
              <a:gd name="T77" fmla="*/ 65 h 137"/>
              <a:gd name="T78" fmla="*/ 118 w 160"/>
              <a:gd name="T79" fmla="*/ 78 h 137"/>
              <a:gd name="T80" fmla="*/ 109 w 160"/>
              <a:gd name="T81" fmla="*/ 95 h 137"/>
              <a:gd name="T82" fmla="*/ 91 w 160"/>
              <a:gd name="T83" fmla="*/ 101 h 137"/>
              <a:gd name="T84" fmla="*/ 77 w 160"/>
              <a:gd name="T85" fmla="*/ 107 h 137"/>
              <a:gd name="T86" fmla="*/ 84 w 160"/>
              <a:gd name="T87" fmla="*/ 126 h 137"/>
              <a:gd name="T88" fmla="*/ 69 w 160"/>
              <a:gd name="T89" fmla="*/ 126 h 137"/>
              <a:gd name="T90" fmla="*/ 54 w 160"/>
              <a:gd name="T91" fmla="*/ 137 h 137"/>
              <a:gd name="T92" fmla="*/ 47 w 160"/>
              <a:gd name="T93" fmla="*/ 129 h 137"/>
              <a:gd name="T94" fmla="*/ 50 w 160"/>
              <a:gd name="T95" fmla="*/ 121 h 137"/>
              <a:gd name="T96" fmla="*/ 59 w 160"/>
              <a:gd name="T97" fmla="*/ 109 h 137"/>
              <a:gd name="T98" fmla="*/ 45 w 160"/>
              <a:gd name="T99" fmla="*/ 110 h 137"/>
              <a:gd name="T100" fmla="*/ 27 w 160"/>
              <a:gd name="T101" fmla="*/ 113 h 137"/>
              <a:gd name="T102" fmla="*/ 11 w 160"/>
              <a:gd name="T103" fmla="*/ 113 h 137"/>
              <a:gd name="T104" fmla="*/ 0 w 160"/>
              <a:gd name="T105" fmla="*/ 107 h 137"/>
              <a:gd name="T106" fmla="*/ 5 w 160"/>
              <a:gd name="T107" fmla="*/ 100 h 1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60" h="137">
                <a:moveTo>
                  <a:pt x="5" y="96"/>
                </a:moveTo>
                <a:lnTo>
                  <a:pt x="17" y="91"/>
                </a:lnTo>
                <a:lnTo>
                  <a:pt x="29" y="94"/>
                </a:lnTo>
                <a:lnTo>
                  <a:pt x="23" y="89"/>
                </a:lnTo>
                <a:lnTo>
                  <a:pt x="28" y="89"/>
                </a:lnTo>
                <a:lnTo>
                  <a:pt x="32" y="93"/>
                </a:lnTo>
                <a:lnTo>
                  <a:pt x="33" y="92"/>
                </a:lnTo>
                <a:lnTo>
                  <a:pt x="22" y="84"/>
                </a:lnTo>
                <a:lnTo>
                  <a:pt x="34" y="81"/>
                </a:lnTo>
                <a:lnTo>
                  <a:pt x="40" y="82"/>
                </a:lnTo>
                <a:lnTo>
                  <a:pt x="42" y="81"/>
                </a:lnTo>
                <a:lnTo>
                  <a:pt x="37" y="78"/>
                </a:lnTo>
                <a:lnTo>
                  <a:pt x="37" y="76"/>
                </a:lnTo>
                <a:lnTo>
                  <a:pt x="39" y="75"/>
                </a:lnTo>
                <a:lnTo>
                  <a:pt x="43" y="76"/>
                </a:lnTo>
                <a:lnTo>
                  <a:pt x="44" y="74"/>
                </a:lnTo>
                <a:lnTo>
                  <a:pt x="39" y="71"/>
                </a:lnTo>
                <a:lnTo>
                  <a:pt x="37" y="74"/>
                </a:lnTo>
                <a:lnTo>
                  <a:pt x="30" y="70"/>
                </a:lnTo>
                <a:lnTo>
                  <a:pt x="31" y="67"/>
                </a:lnTo>
                <a:lnTo>
                  <a:pt x="38" y="65"/>
                </a:lnTo>
                <a:lnTo>
                  <a:pt x="34" y="64"/>
                </a:lnTo>
                <a:lnTo>
                  <a:pt x="31" y="57"/>
                </a:lnTo>
                <a:lnTo>
                  <a:pt x="32" y="56"/>
                </a:lnTo>
                <a:lnTo>
                  <a:pt x="35" y="57"/>
                </a:lnTo>
                <a:lnTo>
                  <a:pt x="35" y="52"/>
                </a:lnTo>
                <a:lnTo>
                  <a:pt x="40" y="52"/>
                </a:lnTo>
                <a:lnTo>
                  <a:pt x="42" y="53"/>
                </a:lnTo>
                <a:lnTo>
                  <a:pt x="45" y="34"/>
                </a:lnTo>
                <a:lnTo>
                  <a:pt x="55" y="36"/>
                </a:lnTo>
                <a:lnTo>
                  <a:pt x="56" y="39"/>
                </a:lnTo>
                <a:lnTo>
                  <a:pt x="59" y="39"/>
                </a:lnTo>
                <a:lnTo>
                  <a:pt x="59" y="35"/>
                </a:lnTo>
                <a:lnTo>
                  <a:pt x="67" y="31"/>
                </a:lnTo>
                <a:lnTo>
                  <a:pt x="68" y="26"/>
                </a:lnTo>
                <a:lnTo>
                  <a:pt x="75" y="26"/>
                </a:lnTo>
                <a:lnTo>
                  <a:pt x="71" y="31"/>
                </a:lnTo>
                <a:lnTo>
                  <a:pt x="81" y="33"/>
                </a:lnTo>
                <a:lnTo>
                  <a:pt x="79" y="37"/>
                </a:lnTo>
                <a:lnTo>
                  <a:pt x="81" y="39"/>
                </a:lnTo>
                <a:lnTo>
                  <a:pt x="84" y="33"/>
                </a:lnTo>
                <a:lnTo>
                  <a:pt x="80" y="27"/>
                </a:lnTo>
                <a:lnTo>
                  <a:pt x="81" y="24"/>
                </a:lnTo>
                <a:lnTo>
                  <a:pt x="87" y="20"/>
                </a:lnTo>
                <a:lnTo>
                  <a:pt x="87" y="24"/>
                </a:lnTo>
                <a:lnTo>
                  <a:pt x="89" y="23"/>
                </a:lnTo>
                <a:lnTo>
                  <a:pt x="91" y="20"/>
                </a:lnTo>
                <a:lnTo>
                  <a:pt x="100" y="16"/>
                </a:lnTo>
                <a:lnTo>
                  <a:pt x="103" y="23"/>
                </a:lnTo>
                <a:lnTo>
                  <a:pt x="104" y="30"/>
                </a:lnTo>
                <a:lnTo>
                  <a:pt x="110" y="37"/>
                </a:lnTo>
                <a:lnTo>
                  <a:pt x="109" y="43"/>
                </a:lnTo>
                <a:lnTo>
                  <a:pt x="101" y="51"/>
                </a:lnTo>
                <a:lnTo>
                  <a:pt x="106" y="50"/>
                </a:lnTo>
                <a:lnTo>
                  <a:pt x="107" y="52"/>
                </a:lnTo>
                <a:lnTo>
                  <a:pt x="98" y="64"/>
                </a:lnTo>
                <a:lnTo>
                  <a:pt x="103" y="62"/>
                </a:lnTo>
                <a:lnTo>
                  <a:pt x="111" y="54"/>
                </a:lnTo>
                <a:lnTo>
                  <a:pt x="110" y="46"/>
                </a:lnTo>
                <a:lnTo>
                  <a:pt x="116" y="40"/>
                </a:lnTo>
                <a:lnTo>
                  <a:pt x="108" y="27"/>
                </a:lnTo>
                <a:lnTo>
                  <a:pt x="112" y="14"/>
                </a:lnTo>
                <a:lnTo>
                  <a:pt x="118" y="14"/>
                </a:lnTo>
                <a:lnTo>
                  <a:pt x="123" y="11"/>
                </a:lnTo>
                <a:lnTo>
                  <a:pt x="127" y="11"/>
                </a:lnTo>
                <a:lnTo>
                  <a:pt x="125" y="4"/>
                </a:lnTo>
                <a:lnTo>
                  <a:pt x="122" y="1"/>
                </a:lnTo>
                <a:lnTo>
                  <a:pt x="123" y="0"/>
                </a:lnTo>
                <a:lnTo>
                  <a:pt x="126" y="1"/>
                </a:lnTo>
                <a:lnTo>
                  <a:pt x="140" y="6"/>
                </a:lnTo>
                <a:lnTo>
                  <a:pt x="143" y="14"/>
                </a:lnTo>
                <a:lnTo>
                  <a:pt x="160" y="20"/>
                </a:lnTo>
                <a:lnTo>
                  <a:pt x="160" y="24"/>
                </a:lnTo>
                <a:lnTo>
                  <a:pt x="139" y="35"/>
                </a:lnTo>
                <a:lnTo>
                  <a:pt x="131" y="50"/>
                </a:lnTo>
                <a:lnTo>
                  <a:pt x="125" y="50"/>
                </a:lnTo>
                <a:lnTo>
                  <a:pt x="121" y="57"/>
                </a:lnTo>
                <a:lnTo>
                  <a:pt x="122" y="65"/>
                </a:lnTo>
                <a:lnTo>
                  <a:pt x="116" y="67"/>
                </a:lnTo>
                <a:lnTo>
                  <a:pt x="118" y="78"/>
                </a:lnTo>
                <a:lnTo>
                  <a:pt x="108" y="88"/>
                </a:lnTo>
                <a:lnTo>
                  <a:pt x="109" y="95"/>
                </a:lnTo>
                <a:lnTo>
                  <a:pt x="101" y="94"/>
                </a:lnTo>
                <a:lnTo>
                  <a:pt x="91" y="101"/>
                </a:lnTo>
                <a:lnTo>
                  <a:pt x="84" y="96"/>
                </a:lnTo>
                <a:lnTo>
                  <a:pt x="77" y="107"/>
                </a:lnTo>
                <a:lnTo>
                  <a:pt x="97" y="115"/>
                </a:lnTo>
                <a:lnTo>
                  <a:pt x="84" y="126"/>
                </a:lnTo>
                <a:lnTo>
                  <a:pt x="75" y="127"/>
                </a:lnTo>
                <a:lnTo>
                  <a:pt x="69" y="126"/>
                </a:lnTo>
                <a:lnTo>
                  <a:pt x="65" y="134"/>
                </a:lnTo>
                <a:lnTo>
                  <a:pt x="54" y="137"/>
                </a:lnTo>
                <a:lnTo>
                  <a:pt x="42" y="136"/>
                </a:lnTo>
                <a:lnTo>
                  <a:pt x="47" y="129"/>
                </a:lnTo>
                <a:lnTo>
                  <a:pt x="52" y="125"/>
                </a:lnTo>
                <a:lnTo>
                  <a:pt x="50" y="121"/>
                </a:lnTo>
                <a:lnTo>
                  <a:pt x="58" y="116"/>
                </a:lnTo>
                <a:lnTo>
                  <a:pt x="59" y="109"/>
                </a:lnTo>
                <a:lnTo>
                  <a:pt x="44" y="116"/>
                </a:lnTo>
                <a:lnTo>
                  <a:pt x="45" y="110"/>
                </a:lnTo>
                <a:lnTo>
                  <a:pt x="40" y="113"/>
                </a:lnTo>
                <a:lnTo>
                  <a:pt x="27" y="113"/>
                </a:lnTo>
                <a:lnTo>
                  <a:pt x="18" y="115"/>
                </a:lnTo>
                <a:lnTo>
                  <a:pt x="11" y="113"/>
                </a:lnTo>
                <a:lnTo>
                  <a:pt x="11" y="111"/>
                </a:lnTo>
                <a:lnTo>
                  <a:pt x="0" y="107"/>
                </a:lnTo>
                <a:lnTo>
                  <a:pt x="0" y="102"/>
                </a:lnTo>
                <a:lnTo>
                  <a:pt x="5" y="100"/>
                </a:lnTo>
                <a:lnTo>
                  <a:pt x="5" y="96"/>
                </a:lnTo>
                <a:close/>
              </a:path>
            </a:pathLst>
          </a:custGeom>
          <a:solidFill>
            <a:srgbClr val="94F2F2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7" name="Freeform 16"/>
          <xdr:cNvSpPr>
            <a:spLocks/>
          </xdr:cNvSpPr>
        </xdr:nvSpPr>
        <xdr:spPr bwMode="auto">
          <a:xfrm>
            <a:off x="732790" y="2531745"/>
            <a:ext cx="1883410" cy="1038225"/>
          </a:xfrm>
          <a:custGeom>
            <a:avLst/>
            <a:gdLst>
              <a:gd name="T0" fmla="*/ 136 w 198"/>
              <a:gd name="T1" fmla="*/ 4 h 109"/>
              <a:gd name="T2" fmla="*/ 156 w 198"/>
              <a:gd name="T3" fmla="*/ 1 h 109"/>
              <a:gd name="T4" fmla="*/ 163 w 198"/>
              <a:gd name="T5" fmla="*/ 10 h 109"/>
              <a:gd name="T6" fmla="*/ 167 w 198"/>
              <a:gd name="T7" fmla="*/ 20 h 109"/>
              <a:gd name="T8" fmla="*/ 174 w 198"/>
              <a:gd name="T9" fmla="*/ 55 h 109"/>
              <a:gd name="T10" fmla="*/ 177 w 198"/>
              <a:gd name="T11" fmla="*/ 55 h 109"/>
              <a:gd name="T12" fmla="*/ 187 w 198"/>
              <a:gd name="T13" fmla="*/ 64 h 109"/>
              <a:gd name="T14" fmla="*/ 198 w 198"/>
              <a:gd name="T15" fmla="*/ 72 h 109"/>
              <a:gd name="T16" fmla="*/ 188 w 198"/>
              <a:gd name="T17" fmla="*/ 78 h 109"/>
              <a:gd name="T18" fmla="*/ 174 w 198"/>
              <a:gd name="T19" fmla="*/ 96 h 109"/>
              <a:gd name="T20" fmla="*/ 167 w 198"/>
              <a:gd name="T21" fmla="*/ 107 h 109"/>
              <a:gd name="T22" fmla="*/ 144 w 198"/>
              <a:gd name="T23" fmla="*/ 100 h 109"/>
              <a:gd name="T24" fmla="*/ 123 w 198"/>
              <a:gd name="T25" fmla="*/ 109 h 109"/>
              <a:gd name="T26" fmla="*/ 114 w 198"/>
              <a:gd name="T27" fmla="*/ 97 h 109"/>
              <a:gd name="T28" fmla="*/ 102 w 198"/>
              <a:gd name="T29" fmla="*/ 81 h 109"/>
              <a:gd name="T30" fmla="*/ 110 w 198"/>
              <a:gd name="T31" fmla="*/ 84 h 109"/>
              <a:gd name="T32" fmla="*/ 106 w 198"/>
              <a:gd name="T33" fmla="*/ 73 h 109"/>
              <a:gd name="T34" fmla="*/ 59 w 198"/>
              <a:gd name="T35" fmla="*/ 71 h 109"/>
              <a:gd name="T36" fmla="*/ 45 w 198"/>
              <a:gd name="T37" fmla="*/ 71 h 109"/>
              <a:gd name="T38" fmla="*/ 43 w 198"/>
              <a:gd name="T39" fmla="*/ 64 h 109"/>
              <a:gd name="T40" fmla="*/ 42 w 198"/>
              <a:gd name="T41" fmla="*/ 60 h 109"/>
              <a:gd name="T42" fmla="*/ 49 w 198"/>
              <a:gd name="T43" fmla="*/ 57 h 109"/>
              <a:gd name="T44" fmla="*/ 49 w 198"/>
              <a:gd name="T45" fmla="*/ 48 h 109"/>
              <a:gd name="T46" fmla="*/ 39 w 198"/>
              <a:gd name="T47" fmla="*/ 59 h 109"/>
              <a:gd name="T48" fmla="*/ 26 w 198"/>
              <a:gd name="T49" fmla="*/ 50 h 109"/>
              <a:gd name="T50" fmla="*/ 33 w 198"/>
              <a:gd name="T51" fmla="*/ 42 h 109"/>
              <a:gd name="T52" fmla="*/ 14 w 198"/>
              <a:gd name="T53" fmla="*/ 45 h 109"/>
              <a:gd name="T54" fmla="*/ 4 w 198"/>
              <a:gd name="T55" fmla="*/ 44 h 109"/>
              <a:gd name="T56" fmla="*/ 3 w 198"/>
              <a:gd name="T57" fmla="*/ 36 h 109"/>
              <a:gd name="T58" fmla="*/ 12 w 198"/>
              <a:gd name="T59" fmla="*/ 35 h 109"/>
              <a:gd name="T60" fmla="*/ 3 w 198"/>
              <a:gd name="T61" fmla="*/ 23 h 109"/>
              <a:gd name="T62" fmla="*/ 7 w 198"/>
              <a:gd name="T63" fmla="*/ 17 h 109"/>
              <a:gd name="T64" fmla="*/ 17 w 198"/>
              <a:gd name="T65" fmla="*/ 22 h 109"/>
              <a:gd name="T66" fmla="*/ 14 w 198"/>
              <a:gd name="T67" fmla="*/ 17 h 109"/>
              <a:gd name="T68" fmla="*/ 24 w 198"/>
              <a:gd name="T69" fmla="*/ 14 h 109"/>
              <a:gd name="T70" fmla="*/ 35 w 198"/>
              <a:gd name="T71" fmla="*/ 16 h 109"/>
              <a:gd name="T72" fmla="*/ 45 w 198"/>
              <a:gd name="T73" fmla="*/ 14 h 109"/>
              <a:gd name="T74" fmla="*/ 73 w 198"/>
              <a:gd name="T75" fmla="*/ 19 h 109"/>
              <a:gd name="T76" fmla="*/ 80 w 198"/>
              <a:gd name="T77" fmla="*/ 24 h 109"/>
              <a:gd name="T78" fmla="*/ 86 w 198"/>
              <a:gd name="T79" fmla="*/ 34 h 109"/>
              <a:gd name="T80" fmla="*/ 94 w 198"/>
              <a:gd name="T81" fmla="*/ 34 h 109"/>
              <a:gd name="T82" fmla="*/ 101 w 198"/>
              <a:gd name="T83" fmla="*/ 19 h 109"/>
              <a:gd name="T84" fmla="*/ 109 w 198"/>
              <a:gd name="T85" fmla="*/ 7 h 109"/>
              <a:gd name="T86" fmla="*/ 121 w 198"/>
              <a:gd name="T87" fmla="*/ 7 h 1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198" h="109">
                <a:moveTo>
                  <a:pt x="121" y="7"/>
                </a:moveTo>
                <a:lnTo>
                  <a:pt x="136" y="4"/>
                </a:lnTo>
                <a:lnTo>
                  <a:pt x="140" y="0"/>
                </a:lnTo>
                <a:lnTo>
                  <a:pt x="156" y="1"/>
                </a:lnTo>
                <a:lnTo>
                  <a:pt x="156" y="7"/>
                </a:lnTo>
                <a:lnTo>
                  <a:pt x="163" y="10"/>
                </a:lnTo>
                <a:lnTo>
                  <a:pt x="160" y="12"/>
                </a:lnTo>
                <a:lnTo>
                  <a:pt x="167" y="20"/>
                </a:lnTo>
                <a:lnTo>
                  <a:pt x="167" y="21"/>
                </a:lnTo>
                <a:lnTo>
                  <a:pt x="174" y="55"/>
                </a:lnTo>
                <a:lnTo>
                  <a:pt x="175" y="55"/>
                </a:lnTo>
                <a:lnTo>
                  <a:pt x="177" y="55"/>
                </a:lnTo>
                <a:lnTo>
                  <a:pt x="177" y="60"/>
                </a:lnTo>
                <a:lnTo>
                  <a:pt x="187" y="64"/>
                </a:lnTo>
                <a:lnTo>
                  <a:pt x="189" y="66"/>
                </a:lnTo>
                <a:lnTo>
                  <a:pt x="198" y="72"/>
                </a:lnTo>
                <a:lnTo>
                  <a:pt x="195" y="77"/>
                </a:lnTo>
                <a:lnTo>
                  <a:pt x="188" y="78"/>
                </a:lnTo>
                <a:lnTo>
                  <a:pt x="186" y="81"/>
                </a:lnTo>
                <a:lnTo>
                  <a:pt x="174" y="96"/>
                </a:lnTo>
                <a:lnTo>
                  <a:pt x="170" y="98"/>
                </a:lnTo>
                <a:lnTo>
                  <a:pt x="167" y="107"/>
                </a:lnTo>
                <a:lnTo>
                  <a:pt x="150" y="109"/>
                </a:lnTo>
                <a:lnTo>
                  <a:pt x="144" y="100"/>
                </a:lnTo>
                <a:lnTo>
                  <a:pt x="131" y="101"/>
                </a:lnTo>
                <a:lnTo>
                  <a:pt x="123" y="109"/>
                </a:lnTo>
                <a:lnTo>
                  <a:pt x="115" y="108"/>
                </a:lnTo>
                <a:lnTo>
                  <a:pt x="114" y="97"/>
                </a:lnTo>
                <a:lnTo>
                  <a:pt x="103" y="89"/>
                </a:lnTo>
                <a:lnTo>
                  <a:pt x="102" y="81"/>
                </a:lnTo>
                <a:lnTo>
                  <a:pt x="106" y="81"/>
                </a:lnTo>
                <a:lnTo>
                  <a:pt x="110" y="84"/>
                </a:lnTo>
                <a:lnTo>
                  <a:pt x="111" y="74"/>
                </a:lnTo>
                <a:lnTo>
                  <a:pt x="106" y="73"/>
                </a:lnTo>
                <a:lnTo>
                  <a:pt x="111" y="65"/>
                </a:lnTo>
                <a:lnTo>
                  <a:pt x="59" y="71"/>
                </a:lnTo>
                <a:lnTo>
                  <a:pt x="52" y="69"/>
                </a:lnTo>
                <a:lnTo>
                  <a:pt x="45" y="71"/>
                </a:lnTo>
                <a:lnTo>
                  <a:pt x="38" y="70"/>
                </a:lnTo>
                <a:lnTo>
                  <a:pt x="43" y="64"/>
                </a:lnTo>
                <a:lnTo>
                  <a:pt x="46" y="63"/>
                </a:lnTo>
                <a:lnTo>
                  <a:pt x="42" y="60"/>
                </a:lnTo>
                <a:lnTo>
                  <a:pt x="44" y="58"/>
                </a:lnTo>
                <a:lnTo>
                  <a:pt x="49" y="57"/>
                </a:lnTo>
                <a:lnTo>
                  <a:pt x="47" y="55"/>
                </a:lnTo>
                <a:lnTo>
                  <a:pt x="49" y="48"/>
                </a:lnTo>
                <a:lnTo>
                  <a:pt x="44" y="50"/>
                </a:lnTo>
                <a:lnTo>
                  <a:pt x="39" y="59"/>
                </a:lnTo>
                <a:lnTo>
                  <a:pt x="26" y="56"/>
                </a:lnTo>
                <a:lnTo>
                  <a:pt x="26" y="50"/>
                </a:lnTo>
                <a:lnTo>
                  <a:pt x="35" y="46"/>
                </a:lnTo>
                <a:lnTo>
                  <a:pt x="33" y="42"/>
                </a:lnTo>
                <a:lnTo>
                  <a:pt x="22" y="47"/>
                </a:lnTo>
                <a:lnTo>
                  <a:pt x="14" y="45"/>
                </a:lnTo>
                <a:lnTo>
                  <a:pt x="9" y="42"/>
                </a:lnTo>
                <a:lnTo>
                  <a:pt x="4" y="44"/>
                </a:lnTo>
                <a:lnTo>
                  <a:pt x="1" y="42"/>
                </a:lnTo>
                <a:lnTo>
                  <a:pt x="3" y="36"/>
                </a:lnTo>
                <a:lnTo>
                  <a:pt x="10" y="38"/>
                </a:lnTo>
                <a:lnTo>
                  <a:pt x="12" y="35"/>
                </a:lnTo>
                <a:lnTo>
                  <a:pt x="7" y="31"/>
                </a:lnTo>
                <a:lnTo>
                  <a:pt x="3" y="23"/>
                </a:lnTo>
                <a:lnTo>
                  <a:pt x="0" y="21"/>
                </a:lnTo>
                <a:lnTo>
                  <a:pt x="7" y="17"/>
                </a:lnTo>
                <a:lnTo>
                  <a:pt x="15" y="20"/>
                </a:lnTo>
                <a:lnTo>
                  <a:pt x="17" y="22"/>
                </a:lnTo>
                <a:lnTo>
                  <a:pt x="20" y="20"/>
                </a:lnTo>
                <a:lnTo>
                  <a:pt x="14" y="17"/>
                </a:lnTo>
                <a:lnTo>
                  <a:pt x="13" y="14"/>
                </a:lnTo>
                <a:lnTo>
                  <a:pt x="24" y="14"/>
                </a:lnTo>
                <a:lnTo>
                  <a:pt x="28" y="11"/>
                </a:lnTo>
                <a:lnTo>
                  <a:pt x="35" y="16"/>
                </a:lnTo>
                <a:lnTo>
                  <a:pt x="44" y="16"/>
                </a:lnTo>
                <a:lnTo>
                  <a:pt x="45" y="14"/>
                </a:lnTo>
                <a:lnTo>
                  <a:pt x="65" y="21"/>
                </a:lnTo>
                <a:lnTo>
                  <a:pt x="73" y="19"/>
                </a:lnTo>
                <a:lnTo>
                  <a:pt x="73" y="20"/>
                </a:lnTo>
                <a:lnTo>
                  <a:pt x="80" y="24"/>
                </a:lnTo>
                <a:lnTo>
                  <a:pt x="80" y="26"/>
                </a:lnTo>
                <a:lnTo>
                  <a:pt x="86" y="34"/>
                </a:lnTo>
                <a:lnTo>
                  <a:pt x="90" y="34"/>
                </a:lnTo>
                <a:lnTo>
                  <a:pt x="94" y="34"/>
                </a:lnTo>
                <a:lnTo>
                  <a:pt x="103" y="24"/>
                </a:lnTo>
                <a:lnTo>
                  <a:pt x="101" y="19"/>
                </a:lnTo>
                <a:lnTo>
                  <a:pt x="106" y="16"/>
                </a:lnTo>
                <a:lnTo>
                  <a:pt x="109" y="7"/>
                </a:lnTo>
                <a:lnTo>
                  <a:pt x="115" y="9"/>
                </a:lnTo>
                <a:lnTo>
                  <a:pt x="121" y="7"/>
                </a:lnTo>
                <a:close/>
              </a:path>
            </a:pathLst>
          </a:custGeom>
          <a:solidFill>
            <a:srgbClr val="94F2F2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18" name="Freeform 17"/>
          <xdr:cNvSpPr>
            <a:spLocks/>
          </xdr:cNvSpPr>
        </xdr:nvSpPr>
        <xdr:spPr bwMode="auto">
          <a:xfrm>
            <a:off x="713740" y="1617345"/>
            <a:ext cx="1379220" cy="1238250"/>
          </a:xfrm>
          <a:custGeom>
            <a:avLst/>
            <a:gdLst>
              <a:gd name="T0" fmla="*/ 107 w 145"/>
              <a:gd name="T1" fmla="*/ 45 h 130"/>
              <a:gd name="T2" fmla="*/ 120 w 145"/>
              <a:gd name="T3" fmla="*/ 49 h 130"/>
              <a:gd name="T4" fmla="*/ 131 w 145"/>
              <a:gd name="T5" fmla="*/ 54 h 130"/>
              <a:gd name="T6" fmla="*/ 138 w 145"/>
              <a:gd name="T7" fmla="*/ 47 h 130"/>
              <a:gd name="T8" fmla="*/ 138 w 145"/>
              <a:gd name="T9" fmla="*/ 57 h 130"/>
              <a:gd name="T10" fmla="*/ 141 w 145"/>
              <a:gd name="T11" fmla="*/ 68 h 130"/>
              <a:gd name="T12" fmla="*/ 131 w 145"/>
              <a:gd name="T13" fmla="*/ 82 h 130"/>
              <a:gd name="T14" fmla="*/ 135 w 145"/>
              <a:gd name="T15" fmla="*/ 93 h 130"/>
              <a:gd name="T16" fmla="*/ 111 w 145"/>
              <a:gd name="T17" fmla="*/ 103 h 130"/>
              <a:gd name="T18" fmla="*/ 105 w 145"/>
              <a:gd name="T19" fmla="*/ 120 h 130"/>
              <a:gd name="T20" fmla="*/ 88 w 145"/>
              <a:gd name="T21" fmla="*/ 130 h 130"/>
              <a:gd name="T22" fmla="*/ 75 w 145"/>
              <a:gd name="T23" fmla="*/ 116 h 130"/>
              <a:gd name="T24" fmla="*/ 47 w 145"/>
              <a:gd name="T25" fmla="*/ 110 h 130"/>
              <a:gd name="T26" fmla="*/ 30 w 145"/>
              <a:gd name="T27" fmla="*/ 105 h 130"/>
              <a:gd name="T28" fmla="*/ 50 w 145"/>
              <a:gd name="T29" fmla="*/ 83 h 130"/>
              <a:gd name="T30" fmla="*/ 54 w 145"/>
              <a:gd name="T31" fmla="*/ 79 h 130"/>
              <a:gd name="T32" fmla="*/ 58 w 145"/>
              <a:gd name="T33" fmla="*/ 68 h 130"/>
              <a:gd name="T34" fmla="*/ 30 w 145"/>
              <a:gd name="T35" fmla="*/ 71 h 130"/>
              <a:gd name="T36" fmla="*/ 18 w 145"/>
              <a:gd name="T37" fmla="*/ 62 h 130"/>
              <a:gd name="T38" fmla="*/ 13 w 145"/>
              <a:gd name="T39" fmla="*/ 55 h 130"/>
              <a:gd name="T40" fmla="*/ 0 w 145"/>
              <a:gd name="T41" fmla="*/ 54 h 130"/>
              <a:gd name="T42" fmla="*/ 15 w 145"/>
              <a:gd name="T43" fmla="*/ 47 h 130"/>
              <a:gd name="T44" fmla="*/ 23 w 145"/>
              <a:gd name="T45" fmla="*/ 49 h 130"/>
              <a:gd name="T46" fmla="*/ 24 w 145"/>
              <a:gd name="T47" fmla="*/ 57 h 130"/>
              <a:gd name="T48" fmla="*/ 26 w 145"/>
              <a:gd name="T49" fmla="*/ 67 h 130"/>
              <a:gd name="T50" fmla="*/ 37 w 145"/>
              <a:gd name="T51" fmla="*/ 55 h 130"/>
              <a:gd name="T52" fmla="*/ 35 w 145"/>
              <a:gd name="T53" fmla="*/ 52 h 130"/>
              <a:gd name="T54" fmla="*/ 33 w 145"/>
              <a:gd name="T55" fmla="*/ 42 h 130"/>
              <a:gd name="T56" fmla="*/ 30 w 145"/>
              <a:gd name="T57" fmla="*/ 40 h 130"/>
              <a:gd name="T58" fmla="*/ 30 w 145"/>
              <a:gd name="T59" fmla="*/ 33 h 130"/>
              <a:gd name="T60" fmla="*/ 27 w 145"/>
              <a:gd name="T61" fmla="*/ 22 h 130"/>
              <a:gd name="T62" fmla="*/ 20 w 145"/>
              <a:gd name="T63" fmla="*/ 22 h 130"/>
              <a:gd name="T64" fmla="*/ 16 w 145"/>
              <a:gd name="T65" fmla="*/ 31 h 130"/>
              <a:gd name="T66" fmla="*/ 9 w 145"/>
              <a:gd name="T67" fmla="*/ 35 h 130"/>
              <a:gd name="T68" fmla="*/ 13 w 145"/>
              <a:gd name="T69" fmla="*/ 22 h 130"/>
              <a:gd name="T70" fmla="*/ 16 w 145"/>
              <a:gd name="T71" fmla="*/ 9 h 130"/>
              <a:gd name="T72" fmla="*/ 30 w 145"/>
              <a:gd name="T73" fmla="*/ 11 h 130"/>
              <a:gd name="T74" fmla="*/ 28 w 145"/>
              <a:gd name="T75" fmla="*/ 18 h 130"/>
              <a:gd name="T76" fmla="*/ 33 w 145"/>
              <a:gd name="T77" fmla="*/ 10 h 130"/>
              <a:gd name="T78" fmla="*/ 37 w 145"/>
              <a:gd name="T79" fmla="*/ 6 h 130"/>
              <a:gd name="T80" fmla="*/ 40 w 145"/>
              <a:gd name="T81" fmla="*/ 0 h 130"/>
              <a:gd name="T82" fmla="*/ 64 w 145"/>
              <a:gd name="T83" fmla="*/ 5 h 130"/>
              <a:gd name="T84" fmla="*/ 75 w 145"/>
              <a:gd name="T85" fmla="*/ 8 h 130"/>
              <a:gd name="T86" fmla="*/ 90 w 145"/>
              <a:gd name="T87" fmla="*/ 9 h 130"/>
              <a:gd name="T88" fmla="*/ 97 w 145"/>
              <a:gd name="T89" fmla="*/ 26 h 130"/>
              <a:gd name="T90" fmla="*/ 104 w 145"/>
              <a:gd name="T91" fmla="*/ 30 h 130"/>
              <a:gd name="T92" fmla="*/ 116 w 145"/>
              <a:gd name="T93" fmla="*/ 35 h 1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145" h="130">
                <a:moveTo>
                  <a:pt x="116" y="35"/>
                </a:moveTo>
                <a:lnTo>
                  <a:pt x="113" y="37"/>
                </a:lnTo>
                <a:lnTo>
                  <a:pt x="107" y="45"/>
                </a:lnTo>
                <a:lnTo>
                  <a:pt x="107" y="48"/>
                </a:lnTo>
                <a:lnTo>
                  <a:pt x="114" y="51"/>
                </a:lnTo>
                <a:lnTo>
                  <a:pt x="120" y="49"/>
                </a:lnTo>
                <a:lnTo>
                  <a:pt x="122" y="57"/>
                </a:lnTo>
                <a:lnTo>
                  <a:pt x="128" y="58"/>
                </a:lnTo>
                <a:lnTo>
                  <a:pt x="131" y="54"/>
                </a:lnTo>
                <a:lnTo>
                  <a:pt x="137" y="51"/>
                </a:lnTo>
                <a:lnTo>
                  <a:pt x="136" y="48"/>
                </a:lnTo>
                <a:lnTo>
                  <a:pt x="138" y="47"/>
                </a:lnTo>
                <a:lnTo>
                  <a:pt x="145" y="50"/>
                </a:lnTo>
                <a:lnTo>
                  <a:pt x="145" y="60"/>
                </a:lnTo>
                <a:lnTo>
                  <a:pt x="138" y="57"/>
                </a:lnTo>
                <a:lnTo>
                  <a:pt x="135" y="57"/>
                </a:lnTo>
                <a:lnTo>
                  <a:pt x="137" y="66"/>
                </a:lnTo>
                <a:lnTo>
                  <a:pt x="141" y="68"/>
                </a:lnTo>
                <a:lnTo>
                  <a:pt x="141" y="72"/>
                </a:lnTo>
                <a:lnTo>
                  <a:pt x="135" y="71"/>
                </a:lnTo>
                <a:lnTo>
                  <a:pt x="131" y="82"/>
                </a:lnTo>
                <a:lnTo>
                  <a:pt x="137" y="85"/>
                </a:lnTo>
                <a:lnTo>
                  <a:pt x="135" y="91"/>
                </a:lnTo>
                <a:lnTo>
                  <a:pt x="135" y="93"/>
                </a:lnTo>
                <a:lnTo>
                  <a:pt x="123" y="103"/>
                </a:lnTo>
                <a:lnTo>
                  <a:pt x="117" y="105"/>
                </a:lnTo>
                <a:lnTo>
                  <a:pt x="111" y="103"/>
                </a:lnTo>
                <a:lnTo>
                  <a:pt x="108" y="112"/>
                </a:lnTo>
                <a:lnTo>
                  <a:pt x="103" y="115"/>
                </a:lnTo>
                <a:lnTo>
                  <a:pt x="105" y="120"/>
                </a:lnTo>
                <a:lnTo>
                  <a:pt x="96" y="130"/>
                </a:lnTo>
                <a:lnTo>
                  <a:pt x="92" y="130"/>
                </a:lnTo>
                <a:lnTo>
                  <a:pt x="88" y="130"/>
                </a:lnTo>
                <a:lnTo>
                  <a:pt x="82" y="122"/>
                </a:lnTo>
                <a:lnTo>
                  <a:pt x="82" y="120"/>
                </a:lnTo>
                <a:lnTo>
                  <a:pt x="75" y="116"/>
                </a:lnTo>
                <a:lnTo>
                  <a:pt x="75" y="115"/>
                </a:lnTo>
                <a:lnTo>
                  <a:pt x="67" y="117"/>
                </a:lnTo>
                <a:lnTo>
                  <a:pt x="47" y="110"/>
                </a:lnTo>
                <a:lnTo>
                  <a:pt x="46" y="110"/>
                </a:lnTo>
                <a:lnTo>
                  <a:pt x="38" y="110"/>
                </a:lnTo>
                <a:lnTo>
                  <a:pt x="30" y="105"/>
                </a:lnTo>
                <a:lnTo>
                  <a:pt x="27" y="102"/>
                </a:lnTo>
                <a:lnTo>
                  <a:pt x="29" y="86"/>
                </a:lnTo>
                <a:lnTo>
                  <a:pt x="50" y="83"/>
                </a:lnTo>
                <a:lnTo>
                  <a:pt x="56" y="85"/>
                </a:lnTo>
                <a:lnTo>
                  <a:pt x="60" y="82"/>
                </a:lnTo>
                <a:lnTo>
                  <a:pt x="54" y="79"/>
                </a:lnTo>
                <a:lnTo>
                  <a:pt x="54" y="75"/>
                </a:lnTo>
                <a:lnTo>
                  <a:pt x="58" y="74"/>
                </a:lnTo>
                <a:lnTo>
                  <a:pt x="58" y="68"/>
                </a:lnTo>
                <a:lnTo>
                  <a:pt x="40" y="66"/>
                </a:lnTo>
                <a:lnTo>
                  <a:pt x="35" y="70"/>
                </a:lnTo>
                <a:lnTo>
                  <a:pt x="30" y="71"/>
                </a:lnTo>
                <a:lnTo>
                  <a:pt x="26" y="70"/>
                </a:lnTo>
                <a:lnTo>
                  <a:pt x="19" y="64"/>
                </a:lnTo>
                <a:lnTo>
                  <a:pt x="18" y="62"/>
                </a:lnTo>
                <a:lnTo>
                  <a:pt x="16" y="63"/>
                </a:lnTo>
                <a:lnTo>
                  <a:pt x="16" y="57"/>
                </a:lnTo>
                <a:lnTo>
                  <a:pt x="13" y="55"/>
                </a:lnTo>
                <a:lnTo>
                  <a:pt x="10" y="56"/>
                </a:lnTo>
                <a:lnTo>
                  <a:pt x="10" y="54"/>
                </a:lnTo>
                <a:lnTo>
                  <a:pt x="0" y="54"/>
                </a:lnTo>
                <a:lnTo>
                  <a:pt x="5" y="48"/>
                </a:lnTo>
                <a:lnTo>
                  <a:pt x="12" y="50"/>
                </a:lnTo>
                <a:lnTo>
                  <a:pt x="15" y="47"/>
                </a:lnTo>
                <a:lnTo>
                  <a:pt x="17" y="47"/>
                </a:lnTo>
                <a:lnTo>
                  <a:pt x="18" y="49"/>
                </a:lnTo>
                <a:lnTo>
                  <a:pt x="23" y="49"/>
                </a:lnTo>
                <a:lnTo>
                  <a:pt x="23" y="47"/>
                </a:lnTo>
                <a:lnTo>
                  <a:pt x="26" y="50"/>
                </a:lnTo>
                <a:lnTo>
                  <a:pt x="24" y="57"/>
                </a:lnTo>
                <a:lnTo>
                  <a:pt x="26" y="56"/>
                </a:lnTo>
                <a:lnTo>
                  <a:pt x="26" y="66"/>
                </a:lnTo>
                <a:lnTo>
                  <a:pt x="26" y="67"/>
                </a:lnTo>
                <a:lnTo>
                  <a:pt x="29" y="58"/>
                </a:lnTo>
                <a:lnTo>
                  <a:pt x="37" y="59"/>
                </a:lnTo>
                <a:lnTo>
                  <a:pt x="37" y="55"/>
                </a:lnTo>
                <a:lnTo>
                  <a:pt x="34" y="56"/>
                </a:lnTo>
                <a:lnTo>
                  <a:pt x="34" y="53"/>
                </a:lnTo>
                <a:lnTo>
                  <a:pt x="35" y="52"/>
                </a:lnTo>
                <a:lnTo>
                  <a:pt x="30" y="45"/>
                </a:lnTo>
                <a:lnTo>
                  <a:pt x="31" y="41"/>
                </a:lnTo>
                <a:lnTo>
                  <a:pt x="33" y="42"/>
                </a:lnTo>
                <a:lnTo>
                  <a:pt x="36" y="34"/>
                </a:lnTo>
                <a:lnTo>
                  <a:pt x="33" y="34"/>
                </a:lnTo>
                <a:lnTo>
                  <a:pt x="30" y="40"/>
                </a:lnTo>
                <a:lnTo>
                  <a:pt x="24" y="41"/>
                </a:lnTo>
                <a:lnTo>
                  <a:pt x="23" y="35"/>
                </a:lnTo>
                <a:lnTo>
                  <a:pt x="30" y="33"/>
                </a:lnTo>
                <a:lnTo>
                  <a:pt x="26" y="28"/>
                </a:lnTo>
                <a:lnTo>
                  <a:pt x="26" y="25"/>
                </a:lnTo>
                <a:lnTo>
                  <a:pt x="27" y="22"/>
                </a:lnTo>
                <a:lnTo>
                  <a:pt x="22" y="17"/>
                </a:lnTo>
                <a:lnTo>
                  <a:pt x="20" y="18"/>
                </a:lnTo>
                <a:lnTo>
                  <a:pt x="20" y="22"/>
                </a:lnTo>
                <a:lnTo>
                  <a:pt x="19" y="22"/>
                </a:lnTo>
                <a:lnTo>
                  <a:pt x="14" y="26"/>
                </a:lnTo>
                <a:lnTo>
                  <a:pt x="16" y="31"/>
                </a:lnTo>
                <a:lnTo>
                  <a:pt x="16" y="36"/>
                </a:lnTo>
                <a:lnTo>
                  <a:pt x="14" y="38"/>
                </a:lnTo>
                <a:lnTo>
                  <a:pt x="9" y="35"/>
                </a:lnTo>
                <a:lnTo>
                  <a:pt x="10" y="29"/>
                </a:lnTo>
                <a:lnTo>
                  <a:pt x="12" y="26"/>
                </a:lnTo>
                <a:lnTo>
                  <a:pt x="13" y="22"/>
                </a:lnTo>
                <a:lnTo>
                  <a:pt x="16" y="16"/>
                </a:lnTo>
                <a:lnTo>
                  <a:pt x="14" y="14"/>
                </a:lnTo>
                <a:lnTo>
                  <a:pt x="16" y="9"/>
                </a:lnTo>
                <a:lnTo>
                  <a:pt x="23" y="4"/>
                </a:lnTo>
                <a:lnTo>
                  <a:pt x="25" y="9"/>
                </a:lnTo>
                <a:lnTo>
                  <a:pt x="30" y="11"/>
                </a:lnTo>
                <a:lnTo>
                  <a:pt x="30" y="15"/>
                </a:lnTo>
                <a:lnTo>
                  <a:pt x="26" y="17"/>
                </a:lnTo>
                <a:lnTo>
                  <a:pt x="28" y="18"/>
                </a:lnTo>
                <a:lnTo>
                  <a:pt x="33" y="17"/>
                </a:lnTo>
                <a:lnTo>
                  <a:pt x="33" y="12"/>
                </a:lnTo>
                <a:lnTo>
                  <a:pt x="33" y="10"/>
                </a:lnTo>
                <a:lnTo>
                  <a:pt x="37" y="8"/>
                </a:lnTo>
                <a:lnTo>
                  <a:pt x="41" y="11"/>
                </a:lnTo>
                <a:lnTo>
                  <a:pt x="37" y="6"/>
                </a:lnTo>
                <a:lnTo>
                  <a:pt x="34" y="5"/>
                </a:lnTo>
                <a:lnTo>
                  <a:pt x="34" y="3"/>
                </a:lnTo>
                <a:lnTo>
                  <a:pt x="40" y="0"/>
                </a:lnTo>
                <a:lnTo>
                  <a:pt x="50" y="4"/>
                </a:lnTo>
                <a:lnTo>
                  <a:pt x="60" y="3"/>
                </a:lnTo>
                <a:lnTo>
                  <a:pt x="64" y="5"/>
                </a:lnTo>
                <a:lnTo>
                  <a:pt x="66" y="4"/>
                </a:lnTo>
                <a:lnTo>
                  <a:pt x="75" y="5"/>
                </a:lnTo>
                <a:lnTo>
                  <a:pt x="75" y="8"/>
                </a:lnTo>
                <a:lnTo>
                  <a:pt x="79" y="4"/>
                </a:lnTo>
                <a:lnTo>
                  <a:pt x="87" y="7"/>
                </a:lnTo>
                <a:lnTo>
                  <a:pt x="90" y="9"/>
                </a:lnTo>
                <a:lnTo>
                  <a:pt x="92" y="16"/>
                </a:lnTo>
                <a:lnTo>
                  <a:pt x="89" y="20"/>
                </a:lnTo>
                <a:lnTo>
                  <a:pt x="97" y="26"/>
                </a:lnTo>
                <a:lnTo>
                  <a:pt x="100" y="30"/>
                </a:lnTo>
                <a:lnTo>
                  <a:pt x="103" y="30"/>
                </a:lnTo>
                <a:lnTo>
                  <a:pt x="104" y="30"/>
                </a:lnTo>
                <a:lnTo>
                  <a:pt x="106" y="28"/>
                </a:lnTo>
                <a:lnTo>
                  <a:pt x="115" y="35"/>
                </a:lnTo>
                <a:lnTo>
                  <a:pt x="116" y="35"/>
                </a:lnTo>
                <a:close/>
              </a:path>
            </a:pathLst>
          </a:custGeom>
          <a:solidFill>
            <a:srgbClr val="FFED0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9" name="Freeform 18"/>
          <xdr:cNvSpPr>
            <a:spLocks/>
          </xdr:cNvSpPr>
        </xdr:nvSpPr>
        <xdr:spPr bwMode="auto">
          <a:xfrm>
            <a:off x="2169160" y="3303270"/>
            <a:ext cx="741680" cy="828675"/>
          </a:xfrm>
          <a:custGeom>
            <a:avLst/>
            <a:gdLst>
              <a:gd name="T0" fmla="*/ 51 w 78"/>
              <a:gd name="T1" fmla="*/ 10 h 87"/>
              <a:gd name="T2" fmla="*/ 50 w 78"/>
              <a:gd name="T3" fmla="*/ 16 h 87"/>
              <a:gd name="T4" fmla="*/ 48 w 78"/>
              <a:gd name="T5" fmla="*/ 26 h 87"/>
              <a:gd name="T6" fmla="*/ 45 w 78"/>
              <a:gd name="T7" fmla="*/ 27 h 87"/>
              <a:gd name="T8" fmla="*/ 44 w 78"/>
              <a:gd name="T9" fmla="*/ 28 h 87"/>
              <a:gd name="T10" fmla="*/ 46 w 78"/>
              <a:gd name="T11" fmla="*/ 33 h 87"/>
              <a:gd name="T12" fmla="*/ 46 w 78"/>
              <a:gd name="T13" fmla="*/ 34 h 87"/>
              <a:gd name="T14" fmla="*/ 44 w 78"/>
              <a:gd name="T15" fmla="*/ 36 h 87"/>
              <a:gd name="T16" fmla="*/ 40 w 78"/>
              <a:gd name="T17" fmla="*/ 35 h 87"/>
              <a:gd name="T18" fmla="*/ 40 w 78"/>
              <a:gd name="T19" fmla="*/ 35 h 87"/>
              <a:gd name="T20" fmla="*/ 40 w 78"/>
              <a:gd name="T21" fmla="*/ 41 h 87"/>
              <a:gd name="T22" fmla="*/ 43 w 78"/>
              <a:gd name="T23" fmla="*/ 43 h 87"/>
              <a:gd name="T24" fmla="*/ 44 w 78"/>
              <a:gd name="T25" fmla="*/ 44 h 87"/>
              <a:gd name="T26" fmla="*/ 45 w 78"/>
              <a:gd name="T27" fmla="*/ 45 h 87"/>
              <a:gd name="T28" fmla="*/ 46 w 78"/>
              <a:gd name="T29" fmla="*/ 48 h 87"/>
              <a:gd name="T30" fmla="*/ 57 w 78"/>
              <a:gd name="T31" fmla="*/ 35 h 87"/>
              <a:gd name="T32" fmla="*/ 56 w 78"/>
              <a:gd name="T33" fmla="*/ 32 h 87"/>
              <a:gd name="T34" fmla="*/ 61 w 78"/>
              <a:gd name="T35" fmla="*/ 28 h 87"/>
              <a:gd name="T36" fmla="*/ 68 w 78"/>
              <a:gd name="T37" fmla="*/ 32 h 87"/>
              <a:gd name="T38" fmla="*/ 70 w 78"/>
              <a:gd name="T39" fmla="*/ 35 h 87"/>
              <a:gd name="T40" fmla="*/ 75 w 78"/>
              <a:gd name="T41" fmla="*/ 36 h 87"/>
              <a:gd name="T42" fmla="*/ 75 w 78"/>
              <a:gd name="T43" fmla="*/ 38 h 87"/>
              <a:gd name="T44" fmla="*/ 68 w 78"/>
              <a:gd name="T45" fmla="*/ 42 h 87"/>
              <a:gd name="T46" fmla="*/ 73 w 78"/>
              <a:gd name="T47" fmla="*/ 58 h 87"/>
              <a:gd name="T48" fmla="*/ 75 w 78"/>
              <a:gd name="T49" fmla="*/ 66 h 87"/>
              <a:gd name="T50" fmla="*/ 78 w 78"/>
              <a:gd name="T51" fmla="*/ 73 h 87"/>
              <a:gd name="T52" fmla="*/ 73 w 78"/>
              <a:gd name="T53" fmla="*/ 82 h 87"/>
              <a:gd name="T54" fmla="*/ 63 w 78"/>
              <a:gd name="T55" fmla="*/ 87 h 87"/>
              <a:gd name="T56" fmla="*/ 55 w 78"/>
              <a:gd name="T57" fmla="*/ 82 h 87"/>
              <a:gd name="T58" fmla="*/ 44 w 78"/>
              <a:gd name="T59" fmla="*/ 79 h 87"/>
              <a:gd name="T60" fmla="*/ 35 w 78"/>
              <a:gd name="T61" fmla="*/ 74 h 87"/>
              <a:gd name="T62" fmla="*/ 26 w 78"/>
              <a:gd name="T63" fmla="*/ 75 h 87"/>
              <a:gd name="T64" fmla="*/ 22 w 78"/>
              <a:gd name="T65" fmla="*/ 75 h 87"/>
              <a:gd name="T66" fmla="*/ 18 w 78"/>
              <a:gd name="T67" fmla="*/ 71 h 87"/>
              <a:gd name="T68" fmla="*/ 7 w 78"/>
              <a:gd name="T69" fmla="*/ 72 h 87"/>
              <a:gd name="T70" fmla="*/ 5 w 78"/>
              <a:gd name="T71" fmla="*/ 74 h 87"/>
              <a:gd name="T72" fmla="*/ 1 w 78"/>
              <a:gd name="T73" fmla="*/ 70 h 87"/>
              <a:gd name="T74" fmla="*/ 0 w 78"/>
              <a:gd name="T75" fmla="*/ 62 h 87"/>
              <a:gd name="T76" fmla="*/ 4 w 78"/>
              <a:gd name="T77" fmla="*/ 56 h 87"/>
              <a:gd name="T78" fmla="*/ 5 w 78"/>
              <a:gd name="T79" fmla="*/ 55 h 87"/>
              <a:gd name="T80" fmla="*/ 2 w 78"/>
              <a:gd name="T81" fmla="*/ 49 h 87"/>
              <a:gd name="T82" fmla="*/ 6 w 78"/>
              <a:gd name="T83" fmla="*/ 45 h 87"/>
              <a:gd name="T84" fmla="*/ 7 w 78"/>
              <a:gd name="T85" fmla="*/ 42 h 87"/>
              <a:gd name="T86" fmla="*/ 7 w 78"/>
              <a:gd name="T87" fmla="*/ 39 h 87"/>
              <a:gd name="T88" fmla="*/ 11 w 78"/>
              <a:gd name="T89" fmla="*/ 38 h 87"/>
              <a:gd name="T90" fmla="*/ 13 w 78"/>
              <a:gd name="T91" fmla="*/ 38 h 87"/>
              <a:gd name="T92" fmla="*/ 19 w 78"/>
              <a:gd name="T93" fmla="*/ 30 h 87"/>
              <a:gd name="T94" fmla="*/ 15 w 78"/>
              <a:gd name="T95" fmla="*/ 28 h 87"/>
              <a:gd name="T96" fmla="*/ 16 w 78"/>
              <a:gd name="T97" fmla="*/ 26 h 87"/>
              <a:gd name="T98" fmla="*/ 19 w 78"/>
              <a:gd name="T99" fmla="*/ 17 h 87"/>
              <a:gd name="T100" fmla="*/ 23 w 78"/>
              <a:gd name="T101" fmla="*/ 15 h 87"/>
              <a:gd name="T102" fmla="*/ 35 w 78"/>
              <a:gd name="T103" fmla="*/ 0 h 87"/>
              <a:gd name="T104" fmla="*/ 51 w 78"/>
              <a:gd name="T105" fmla="*/ 10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78" h="87">
                <a:moveTo>
                  <a:pt x="51" y="10"/>
                </a:moveTo>
                <a:lnTo>
                  <a:pt x="50" y="16"/>
                </a:lnTo>
                <a:lnTo>
                  <a:pt x="48" y="26"/>
                </a:lnTo>
                <a:lnTo>
                  <a:pt x="45" y="27"/>
                </a:lnTo>
                <a:lnTo>
                  <a:pt x="44" y="28"/>
                </a:lnTo>
                <a:lnTo>
                  <a:pt x="46" y="33"/>
                </a:lnTo>
                <a:lnTo>
                  <a:pt x="46" y="34"/>
                </a:lnTo>
                <a:lnTo>
                  <a:pt x="44" y="36"/>
                </a:lnTo>
                <a:lnTo>
                  <a:pt x="40" y="35"/>
                </a:lnTo>
                <a:lnTo>
                  <a:pt x="40" y="35"/>
                </a:lnTo>
                <a:lnTo>
                  <a:pt x="40" y="41"/>
                </a:lnTo>
                <a:lnTo>
                  <a:pt x="43" y="43"/>
                </a:lnTo>
                <a:lnTo>
                  <a:pt x="44" y="44"/>
                </a:lnTo>
                <a:lnTo>
                  <a:pt x="45" y="45"/>
                </a:lnTo>
                <a:lnTo>
                  <a:pt x="46" y="48"/>
                </a:lnTo>
                <a:lnTo>
                  <a:pt x="57" y="35"/>
                </a:lnTo>
                <a:lnTo>
                  <a:pt x="56" y="32"/>
                </a:lnTo>
                <a:lnTo>
                  <a:pt x="61" y="28"/>
                </a:lnTo>
                <a:lnTo>
                  <a:pt x="68" y="32"/>
                </a:lnTo>
                <a:lnTo>
                  <a:pt x="70" y="35"/>
                </a:lnTo>
                <a:lnTo>
                  <a:pt x="75" y="36"/>
                </a:lnTo>
                <a:lnTo>
                  <a:pt x="75" y="38"/>
                </a:lnTo>
                <a:lnTo>
                  <a:pt x="68" y="42"/>
                </a:lnTo>
                <a:lnTo>
                  <a:pt x="73" y="58"/>
                </a:lnTo>
                <a:lnTo>
                  <a:pt x="75" y="66"/>
                </a:lnTo>
                <a:lnTo>
                  <a:pt x="78" y="73"/>
                </a:lnTo>
                <a:lnTo>
                  <a:pt x="73" y="82"/>
                </a:lnTo>
                <a:lnTo>
                  <a:pt x="63" y="87"/>
                </a:lnTo>
                <a:lnTo>
                  <a:pt x="55" y="82"/>
                </a:lnTo>
                <a:lnTo>
                  <a:pt x="44" y="79"/>
                </a:lnTo>
                <a:lnTo>
                  <a:pt x="35" y="74"/>
                </a:lnTo>
                <a:lnTo>
                  <a:pt x="26" y="75"/>
                </a:lnTo>
                <a:lnTo>
                  <a:pt x="22" y="75"/>
                </a:lnTo>
                <a:lnTo>
                  <a:pt x="18" y="71"/>
                </a:lnTo>
                <a:lnTo>
                  <a:pt x="7" y="72"/>
                </a:lnTo>
                <a:lnTo>
                  <a:pt x="5" y="74"/>
                </a:lnTo>
                <a:lnTo>
                  <a:pt x="1" y="70"/>
                </a:lnTo>
                <a:lnTo>
                  <a:pt x="0" y="62"/>
                </a:lnTo>
                <a:lnTo>
                  <a:pt x="4" y="56"/>
                </a:lnTo>
                <a:lnTo>
                  <a:pt x="5" y="55"/>
                </a:lnTo>
                <a:lnTo>
                  <a:pt x="2" y="49"/>
                </a:lnTo>
                <a:lnTo>
                  <a:pt x="6" y="45"/>
                </a:lnTo>
                <a:lnTo>
                  <a:pt x="7" y="42"/>
                </a:lnTo>
                <a:lnTo>
                  <a:pt x="7" y="39"/>
                </a:lnTo>
                <a:lnTo>
                  <a:pt x="11" y="38"/>
                </a:lnTo>
                <a:lnTo>
                  <a:pt x="13" y="38"/>
                </a:lnTo>
                <a:lnTo>
                  <a:pt x="19" y="30"/>
                </a:lnTo>
                <a:lnTo>
                  <a:pt x="15" y="28"/>
                </a:lnTo>
                <a:lnTo>
                  <a:pt x="16" y="26"/>
                </a:lnTo>
                <a:lnTo>
                  <a:pt x="19" y="17"/>
                </a:lnTo>
                <a:lnTo>
                  <a:pt x="23" y="15"/>
                </a:lnTo>
                <a:lnTo>
                  <a:pt x="35" y="0"/>
                </a:lnTo>
                <a:lnTo>
                  <a:pt x="51" y="10"/>
                </a:lnTo>
                <a:close/>
              </a:path>
            </a:pathLst>
          </a:custGeom>
          <a:solidFill>
            <a:srgbClr val="003E90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0" name="Freeform 19"/>
          <xdr:cNvSpPr>
            <a:spLocks/>
          </xdr:cNvSpPr>
        </xdr:nvSpPr>
        <xdr:spPr bwMode="auto">
          <a:xfrm>
            <a:off x="2540000" y="1522095"/>
            <a:ext cx="1256030" cy="923925"/>
          </a:xfrm>
          <a:custGeom>
            <a:avLst/>
            <a:gdLst>
              <a:gd name="T0" fmla="*/ 0 w 132"/>
              <a:gd name="T1" fmla="*/ 28 h 97"/>
              <a:gd name="T2" fmla="*/ 5 w 132"/>
              <a:gd name="T3" fmla="*/ 25 h 97"/>
              <a:gd name="T4" fmla="*/ 15 w 132"/>
              <a:gd name="T5" fmla="*/ 19 h 97"/>
              <a:gd name="T6" fmla="*/ 21 w 132"/>
              <a:gd name="T7" fmla="*/ 33 h 97"/>
              <a:gd name="T8" fmla="*/ 38 w 132"/>
              <a:gd name="T9" fmla="*/ 40 h 97"/>
              <a:gd name="T10" fmla="*/ 46 w 132"/>
              <a:gd name="T11" fmla="*/ 43 h 97"/>
              <a:gd name="T12" fmla="*/ 53 w 132"/>
              <a:gd name="T13" fmla="*/ 40 h 97"/>
              <a:gd name="T14" fmla="*/ 58 w 132"/>
              <a:gd name="T15" fmla="*/ 45 h 97"/>
              <a:gd name="T16" fmla="*/ 63 w 132"/>
              <a:gd name="T17" fmla="*/ 42 h 97"/>
              <a:gd name="T18" fmla="*/ 68 w 132"/>
              <a:gd name="T19" fmla="*/ 39 h 97"/>
              <a:gd name="T20" fmla="*/ 76 w 132"/>
              <a:gd name="T21" fmla="*/ 29 h 97"/>
              <a:gd name="T22" fmla="*/ 80 w 132"/>
              <a:gd name="T23" fmla="*/ 25 h 97"/>
              <a:gd name="T24" fmla="*/ 74 w 132"/>
              <a:gd name="T25" fmla="*/ 18 h 97"/>
              <a:gd name="T26" fmla="*/ 79 w 132"/>
              <a:gd name="T27" fmla="*/ 12 h 97"/>
              <a:gd name="T28" fmla="*/ 99 w 132"/>
              <a:gd name="T29" fmla="*/ 5 h 97"/>
              <a:gd name="T30" fmla="*/ 105 w 132"/>
              <a:gd name="T31" fmla="*/ 19 h 97"/>
              <a:gd name="T32" fmla="*/ 116 w 132"/>
              <a:gd name="T33" fmla="*/ 35 h 97"/>
              <a:gd name="T34" fmla="*/ 122 w 132"/>
              <a:gd name="T35" fmla="*/ 33 h 97"/>
              <a:gd name="T36" fmla="*/ 123 w 132"/>
              <a:gd name="T37" fmla="*/ 44 h 97"/>
              <a:gd name="T38" fmla="*/ 127 w 132"/>
              <a:gd name="T39" fmla="*/ 56 h 97"/>
              <a:gd name="T40" fmla="*/ 132 w 132"/>
              <a:gd name="T41" fmla="*/ 61 h 97"/>
              <a:gd name="T42" fmla="*/ 125 w 132"/>
              <a:gd name="T43" fmla="*/ 64 h 97"/>
              <a:gd name="T44" fmla="*/ 125 w 132"/>
              <a:gd name="T45" fmla="*/ 72 h 97"/>
              <a:gd name="T46" fmla="*/ 114 w 132"/>
              <a:gd name="T47" fmla="*/ 74 h 97"/>
              <a:gd name="T48" fmla="*/ 102 w 132"/>
              <a:gd name="T49" fmla="*/ 81 h 97"/>
              <a:gd name="T50" fmla="*/ 99 w 132"/>
              <a:gd name="T51" fmla="*/ 81 h 97"/>
              <a:gd name="T52" fmla="*/ 101 w 132"/>
              <a:gd name="T53" fmla="*/ 92 h 97"/>
              <a:gd name="T54" fmla="*/ 85 w 132"/>
              <a:gd name="T55" fmla="*/ 96 h 97"/>
              <a:gd name="T56" fmla="*/ 74 w 132"/>
              <a:gd name="T57" fmla="*/ 97 h 97"/>
              <a:gd name="T58" fmla="*/ 65 w 132"/>
              <a:gd name="T59" fmla="*/ 91 h 97"/>
              <a:gd name="T60" fmla="*/ 58 w 132"/>
              <a:gd name="T61" fmla="*/ 96 h 97"/>
              <a:gd name="T62" fmla="*/ 50 w 132"/>
              <a:gd name="T63" fmla="*/ 85 h 97"/>
              <a:gd name="T64" fmla="*/ 46 w 132"/>
              <a:gd name="T65" fmla="*/ 84 h 97"/>
              <a:gd name="T66" fmla="*/ 44 w 132"/>
              <a:gd name="T67" fmla="*/ 78 h 97"/>
              <a:gd name="T68" fmla="*/ 40 w 132"/>
              <a:gd name="T69" fmla="*/ 62 h 97"/>
              <a:gd name="T70" fmla="*/ 20 w 132"/>
              <a:gd name="T71" fmla="*/ 49 h 97"/>
              <a:gd name="T72" fmla="*/ 1 w 132"/>
              <a:gd name="T73" fmla="*/ 36 h 97"/>
              <a:gd name="T74" fmla="*/ 2 w 132"/>
              <a:gd name="T75" fmla="*/ 32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132" h="97">
                <a:moveTo>
                  <a:pt x="2" y="32"/>
                </a:moveTo>
                <a:lnTo>
                  <a:pt x="0" y="28"/>
                </a:lnTo>
                <a:lnTo>
                  <a:pt x="1" y="25"/>
                </a:lnTo>
                <a:lnTo>
                  <a:pt x="5" y="25"/>
                </a:lnTo>
                <a:lnTo>
                  <a:pt x="8" y="18"/>
                </a:lnTo>
                <a:lnTo>
                  <a:pt x="15" y="19"/>
                </a:lnTo>
                <a:lnTo>
                  <a:pt x="17" y="31"/>
                </a:lnTo>
                <a:lnTo>
                  <a:pt x="21" y="33"/>
                </a:lnTo>
                <a:lnTo>
                  <a:pt x="32" y="32"/>
                </a:lnTo>
                <a:lnTo>
                  <a:pt x="38" y="40"/>
                </a:lnTo>
                <a:lnTo>
                  <a:pt x="43" y="45"/>
                </a:lnTo>
                <a:lnTo>
                  <a:pt x="46" y="43"/>
                </a:lnTo>
                <a:lnTo>
                  <a:pt x="51" y="45"/>
                </a:lnTo>
                <a:lnTo>
                  <a:pt x="53" y="40"/>
                </a:lnTo>
                <a:lnTo>
                  <a:pt x="57" y="39"/>
                </a:lnTo>
                <a:lnTo>
                  <a:pt x="58" y="45"/>
                </a:lnTo>
                <a:lnTo>
                  <a:pt x="66" y="47"/>
                </a:lnTo>
                <a:lnTo>
                  <a:pt x="63" y="42"/>
                </a:lnTo>
                <a:lnTo>
                  <a:pt x="67" y="37"/>
                </a:lnTo>
                <a:lnTo>
                  <a:pt x="68" y="39"/>
                </a:lnTo>
                <a:lnTo>
                  <a:pt x="71" y="32"/>
                </a:lnTo>
                <a:lnTo>
                  <a:pt x="76" y="29"/>
                </a:lnTo>
                <a:lnTo>
                  <a:pt x="79" y="29"/>
                </a:lnTo>
                <a:lnTo>
                  <a:pt x="80" y="25"/>
                </a:lnTo>
                <a:lnTo>
                  <a:pt x="77" y="20"/>
                </a:lnTo>
                <a:lnTo>
                  <a:pt x="74" y="18"/>
                </a:lnTo>
                <a:lnTo>
                  <a:pt x="76" y="11"/>
                </a:lnTo>
                <a:lnTo>
                  <a:pt x="79" y="12"/>
                </a:lnTo>
                <a:lnTo>
                  <a:pt x="90" y="0"/>
                </a:lnTo>
                <a:lnTo>
                  <a:pt x="99" y="5"/>
                </a:lnTo>
                <a:lnTo>
                  <a:pt x="103" y="11"/>
                </a:lnTo>
                <a:lnTo>
                  <a:pt x="105" y="19"/>
                </a:lnTo>
                <a:lnTo>
                  <a:pt x="109" y="30"/>
                </a:lnTo>
                <a:lnTo>
                  <a:pt x="116" y="35"/>
                </a:lnTo>
                <a:lnTo>
                  <a:pt x="118" y="32"/>
                </a:lnTo>
                <a:lnTo>
                  <a:pt x="122" y="33"/>
                </a:lnTo>
                <a:lnTo>
                  <a:pt x="125" y="39"/>
                </a:lnTo>
                <a:lnTo>
                  <a:pt x="123" y="44"/>
                </a:lnTo>
                <a:lnTo>
                  <a:pt x="122" y="51"/>
                </a:lnTo>
                <a:lnTo>
                  <a:pt x="127" y="56"/>
                </a:lnTo>
                <a:lnTo>
                  <a:pt x="130" y="57"/>
                </a:lnTo>
                <a:lnTo>
                  <a:pt x="132" y="61"/>
                </a:lnTo>
                <a:lnTo>
                  <a:pt x="130" y="67"/>
                </a:lnTo>
                <a:lnTo>
                  <a:pt x="125" y="64"/>
                </a:lnTo>
                <a:lnTo>
                  <a:pt x="123" y="67"/>
                </a:lnTo>
                <a:lnTo>
                  <a:pt x="125" y="72"/>
                </a:lnTo>
                <a:lnTo>
                  <a:pt x="119" y="77"/>
                </a:lnTo>
                <a:lnTo>
                  <a:pt x="114" y="74"/>
                </a:lnTo>
                <a:lnTo>
                  <a:pt x="110" y="78"/>
                </a:lnTo>
                <a:lnTo>
                  <a:pt x="102" y="81"/>
                </a:lnTo>
                <a:lnTo>
                  <a:pt x="99" y="78"/>
                </a:lnTo>
                <a:lnTo>
                  <a:pt x="99" y="81"/>
                </a:lnTo>
                <a:lnTo>
                  <a:pt x="95" y="84"/>
                </a:lnTo>
                <a:lnTo>
                  <a:pt x="101" y="92"/>
                </a:lnTo>
                <a:lnTo>
                  <a:pt x="98" y="95"/>
                </a:lnTo>
                <a:lnTo>
                  <a:pt x="85" y="96"/>
                </a:lnTo>
                <a:lnTo>
                  <a:pt x="80" y="92"/>
                </a:lnTo>
                <a:lnTo>
                  <a:pt x="74" y="97"/>
                </a:lnTo>
                <a:lnTo>
                  <a:pt x="68" y="93"/>
                </a:lnTo>
                <a:lnTo>
                  <a:pt x="65" y="91"/>
                </a:lnTo>
                <a:lnTo>
                  <a:pt x="62" y="93"/>
                </a:lnTo>
                <a:lnTo>
                  <a:pt x="58" y="96"/>
                </a:lnTo>
                <a:lnTo>
                  <a:pt x="51" y="91"/>
                </a:lnTo>
                <a:lnTo>
                  <a:pt x="50" y="85"/>
                </a:lnTo>
                <a:lnTo>
                  <a:pt x="47" y="83"/>
                </a:lnTo>
                <a:lnTo>
                  <a:pt x="46" y="84"/>
                </a:lnTo>
                <a:lnTo>
                  <a:pt x="42" y="85"/>
                </a:lnTo>
                <a:lnTo>
                  <a:pt x="44" y="78"/>
                </a:lnTo>
                <a:lnTo>
                  <a:pt x="39" y="72"/>
                </a:lnTo>
                <a:lnTo>
                  <a:pt x="40" y="62"/>
                </a:lnTo>
                <a:lnTo>
                  <a:pt x="22" y="46"/>
                </a:lnTo>
                <a:lnTo>
                  <a:pt x="20" y="49"/>
                </a:lnTo>
                <a:lnTo>
                  <a:pt x="4" y="35"/>
                </a:lnTo>
                <a:lnTo>
                  <a:pt x="1" y="36"/>
                </a:lnTo>
                <a:lnTo>
                  <a:pt x="1" y="33"/>
                </a:lnTo>
                <a:lnTo>
                  <a:pt x="2" y="32"/>
                </a:lnTo>
                <a:close/>
              </a:path>
            </a:pathLst>
          </a:custGeom>
          <a:solidFill>
            <a:srgbClr val="FFED00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1" name="Freeform 20"/>
          <xdr:cNvSpPr>
            <a:spLocks/>
          </xdr:cNvSpPr>
        </xdr:nvSpPr>
        <xdr:spPr bwMode="auto">
          <a:xfrm>
            <a:off x="2549525" y="2207895"/>
            <a:ext cx="913130" cy="857250"/>
          </a:xfrm>
          <a:custGeom>
            <a:avLst/>
            <a:gdLst>
              <a:gd name="T0" fmla="*/ 7 w 96"/>
              <a:gd name="T1" fmla="*/ 62 h 90"/>
              <a:gd name="T2" fmla="*/ 6 w 96"/>
              <a:gd name="T3" fmla="*/ 58 h 90"/>
              <a:gd name="T4" fmla="*/ 3 w 96"/>
              <a:gd name="T5" fmla="*/ 55 h 90"/>
              <a:gd name="T6" fmla="*/ 0 w 96"/>
              <a:gd name="T7" fmla="*/ 49 h 90"/>
              <a:gd name="T8" fmla="*/ 14 w 96"/>
              <a:gd name="T9" fmla="*/ 23 h 90"/>
              <a:gd name="T10" fmla="*/ 12 w 96"/>
              <a:gd name="T11" fmla="*/ 23 h 90"/>
              <a:gd name="T12" fmla="*/ 11 w 96"/>
              <a:gd name="T13" fmla="*/ 17 h 90"/>
              <a:gd name="T14" fmla="*/ 23 w 96"/>
              <a:gd name="T15" fmla="*/ 17 h 90"/>
              <a:gd name="T16" fmla="*/ 23 w 96"/>
              <a:gd name="T17" fmla="*/ 12 h 90"/>
              <a:gd name="T18" fmla="*/ 34 w 96"/>
              <a:gd name="T19" fmla="*/ 1 h 90"/>
              <a:gd name="T20" fmla="*/ 38 w 96"/>
              <a:gd name="T21" fmla="*/ 0 h 90"/>
              <a:gd name="T22" fmla="*/ 43 w 96"/>
              <a:gd name="T23" fmla="*/ 6 h 90"/>
              <a:gd name="T24" fmla="*/ 41 w 96"/>
              <a:gd name="T25" fmla="*/ 13 h 90"/>
              <a:gd name="T26" fmla="*/ 46 w 96"/>
              <a:gd name="T27" fmla="*/ 11 h 90"/>
              <a:gd name="T28" fmla="*/ 49 w 96"/>
              <a:gd name="T29" fmla="*/ 13 h 90"/>
              <a:gd name="T30" fmla="*/ 50 w 96"/>
              <a:gd name="T31" fmla="*/ 19 h 90"/>
              <a:gd name="T32" fmla="*/ 57 w 96"/>
              <a:gd name="T33" fmla="*/ 24 h 90"/>
              <a:gd name="T34" fmla="*/ 61 w 96"/>
              <a:gd name="T35" fmla="*/ 21 h 90"/>
              <a:gd name="T36" fmla="*/ 65 w 96"/>
              <a:gd name="T37" fmla="*/ 23 h 90"/>
              <a:gd name="T38" fmla="*/ 71 w 96"/>
              <a:gd name="T39" fmla="*/ 35 h 90"/>
              <a:gd name="T40" fmla="*/ 87 w 96"/>
              <a:gd name="T41" fmla="*/ 44 h 90"/>
              <a:gd name="T42" fmla="*/ 93 w 96"/>
              <a:gd name="T43" fmla="*/ 39 h 90"/>
              <a:gd name="T44" fmla="*/ 96 w 96"/>
              <a:gd name="T45" fmla="*/ 42 h 90"/>
              <a:gd name="T46" fmla="*/ 90 w 96"/>
              <a:gd name="T47" fmla="*/ 57 h 90"/>
              <a:gd name="T48" fmla="*/ 90 w 96"/>
              <a:gd name="T49" fmla="*/ 62 h 90"/>
              <a:gd name="T50" fmla="*/ 84 w 96"/>
              <a:gd name="T51" fmla="*/ 72 h 90"/>
              <a:gd name="T52" fmla="*/ 76 w 96"/>
              <a:gd name="T53" fmla="*/ 76 h 90"/>
              <a:gd name="T54" fmla="*/ 57 w 96"/>
              <a:gd name="T55" fmla="*/ 90 h 90"/>
              <a:gd name="T56" fmla="*/ 44 w 96"/>
              <a:gd name="T57" fmla="*/ 89 h 90"/>
              <a:gd name="T58" fmla="*/ 38 w 96"/>
              <a:gd name="T59" fmla="*/ 78 h 90"/>
              <a:gd name="T60" fmla="*/ 29 w 96"/>
              <a:gd name="T61" fmla="*/ 83 h 90"/>
              <a:gd name="T62" fmla="*/ 28 w 96"/>
              <a:gd name="T63" fmla="*/ 86 h 90"/>
              <a:gd name="T64" fmla="*/ 24 w 96"/>
              <a:gd name="T65" fmla="*/ 88 h 90"/>
              <a:gd name="T66" fmla="*/ 19 w 96"/>
              <a:gd name="T67" fmla="*/ 86 h 90"/>
              <a:gd name="T68" fmla="*/ 18 w 96"/>
              <a:gd name="T69" fmla="*/ 89 h 90"/>
              <a:gd name="T70" fmla="*/ 12 w 96"/>
              <a:gd name="T71" fmla="*/ 86 h 90"/>
              <a:gd name="T72" fmla="*/ 11 w 96"/>
              <a:gd name="T73" fmla="*/ 85 h 90"/>
              <a:gd name="T74" fmla="*/ 7 w 96"/>
              <a:gd name="T75" fmla="*/ 78 h 90"/>
              <a:gd name="T76" fmla="*/ 7 w 96"/>
              <a:gd name="T77" fmla="*/ 72 h 90"/>
              <a:gd name="T78" fmla="*/ 7 w 96"/>
              <a:gd name="T79" fmla="*/ 62 h 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6" h="90">
                <a:moveTo>
                  <a:pt x="7" y="62"/>
                </a:moveTo>
                <a:lnTo>
                  <a:pt x="6" y="58"/>
                </a:lnTo>
                <a:lnTo>
                  <a:pt x="3" y="55"/>
                </a:lnTo>
                <a:lnTo>
                  <a:pt x="0" y="49"/>
                </a:lnTo>
                <a:lnTo>
                  <a:pt x="14" y="23"/>
                </a:lnTo>
                <a:lnTo>
                  <a:pt x="12" y="23"/>
                </a:lnTo>
                <a:lnTo>
                  <a:pt x="11" y="17"/>
                </a:lnTo>
                <a:lnTo>
                  <a:pt x="23" y="17"/>
                </a:lnTo>
                <a:lnTo>
                  <a:pt x="23" y="12"/>
                </a:lnTo>
                <a:lnTo>
                  <a:pt x="34" y="1"/>
                </a:lnTo>
                <a:lnTo>
                  <a:pt x="38" y="0"/>
                </a:lnTo>
                <a:lnTo>
                  <a:pt x="43" y="6"/>
                </a:lnTo>
                <a:lnTo>
                  <a:pt x="41" y="13"/>
                </a:lnTo>
                <a:lnTo>
                  <a:pt x="46" y="11"/>
                </a:lnTo>
                <a:lnTo>
                  <a:pt x="49" y="13"/>
                </a:lnTo>
                <a:lnTo>
                  <a:pt x="50" y="19"/>
                </a:lnTo>
                <a:lnTo>
                  <a:pt x="57" y="24"/>
                </a:lnTo>
                <a:lnTo>
                  <a:pt x="61" y="21"/>
                </a:lnTo>
                <a:lnTo>
                  <a:pt x="65" y="23"/>
                </a:lnTo>
                <a:lnTo>
                  <a:pt x="71" y="35"/>
                </a:lnTo>
                <a:lnTo>
                  <a:pt x="87" y="44"/>
                </a:lnTo>
                <a:lnTo>
                  <a:pt x="93" y="39"/>
                </a:lnTo>
                <a:lnTo>
                  <a:pt x="96" y="42"/>
                </a:lnTo>
                <a:lnTo>
                  <a:pt x="90" y="57"/>
                </a:lnTo>
                <a:lnTo>
                  <a:pt x="90" y="62"/>
                </a:lnTo>
                <a:lnTo>
                  <a:pt x="84" y="72"/>
                </a:lnTo>
                <a:lnTo>
                  <a:pt x="76" y="76"/>
                </a:lnTo>
                <a:lnTo>
                  <a:pt x="57" y="90"/>
                </a:lnTo>
                <a:lnTo>
                  <a:pt x="44" y="89"/>
                </a:lnTo>
                <a:lnTo>
                  <a:pt x="38" y="78"/>
                </a:lnTo>
                <a:lnTo>
                  <a:pt x="29" y="83"/>
                </a:lnTo>
                <a:lnTo>
                  <a:pt x="28" y="86"/>
                </a:lnTo>
                <a:lnTo>
                  <a:pt x="24" y="88"/>
                </a:lnTo>
                <a:lnTo>
                  <a:pt x="19" y="86"/>
                </a:lnTo>
                <a:lnTo>
                  <a:pt x="18" y="89"/>
                </a:lnTo>
                <a:lnTo>
                  <a:pt x="12" y="86"/>
                </a:lnTo>
                <a:lnTo>
                  <a:pt x="11" y="85"/>
                </a:lnTo>
                <a:lnTo>
                  <a:pt x="7" y="78"/>
                </a:lnTo>
                <a:lnTo>
                  <a:pt x="7" y="72"/>
                </a:lnTo>
                <a:lnTo>
                  <a:pt x="7" y="62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2" name="Freeform 21"/>
          <xdr:cNvSpPr>
            <a:spLocks/>
          </xdr:cNvSpPr>
        </xdr:nvSpPr>
        <xdr:spPr bwMode="auto">
          <a:xfrm>
            <a:off x="2857500" y="3655695"/>
            <a:ext cx="998855" cy="972185"/>
          </a:xfrm>
          <a:custGeom>
            <a:avLst/>
            <a:gdLst>
              <a:gd name="T0" fmla="*/ 56 w 105"/>
              <a:gd name="T1" fmla="*/ 18 h 102"/>
              <a:gd name="T2" fmla="*/ 65 w 105"/>
              <a:gd name="T3" fmla="*/ 17 h 102"/>
              <a:gd name="T4" fmla="*/ 67 w 105"/>
              <a:gd name="T5" fmla="*/ 10 h 102"/>
              <a:gd name="T6" fmla="*/ 67 w 105"/>
              <a:gd name="T7" fmla="*/ 5 h 102"/>
              <a:gd name="T8" fmla="*/ 72 w 105"/>
              <a:gd name="T9" fmla="*/ 8 h 102"/>
              <a:gd name="T10" fmla="*/ 83 w 105"/>
              <a:gd name="T11" fmla="*/ 4 h 102"/>
              <a:gd name="T12" fmla="*/ 84 w 105"/>
              <a:gd name="T13" fmla="*/ 0 h 102"/>
              <a:gd name="T14" fmla="*/ 105 w 105"/>
              <a:gd name="T15" fmla="*/ 5 h 102"/>
              <a:gd name="T16" fmla="*/ 105 w 105"/>
              <a:gd name="T17" fmla="*/ 14 h 102"/>
              <a:gd name="T18" fmla="*/ 96 w 105"/>
              <a:gd name="T19" fmla="*/ 17 h 102"/>
              <a:gd name="T20" fmla="*/ 93 w 105"/>
              <a:gd name="T21" fmla="*/ 13 h 102"/>
              <a:gd name="T22" fmla="*/ 88 w 105"/>
              <a:gd name="T23" fmla="*/ 20 h 102"/>
              <a:gd name="T24" fmla="*/ 96 w 105"/>
              <a:gd name="T25" fmla="*/ 30 h 102"/>
              <a:gd name="T26" fmla="*/ 93 w 105"/>
              <a:gd name="T27" fmla="*/ 37 h 102"/>
              <a:gd name="T28" fmla="*/ 90 w 105"/>
              <a:gd name="T29" fmla="*/ 42 h 102"/>
              <a:gd name="T30" fmla="*/ 82 w 105"/>
              <a:gd name="T31" fmla="*/ 43 h 102"/>
              <a:gd name="T32" fmla="*/ 81 w 105"/>
              <a:gd name="T33" fmla="*/ 53 h 102"/>
              <a:gd name="T34" fmla="*/ 75 w 105"/>
              <a:gd name="T35" fmla="*/ 66 h 102"/>
              <a:gd name="T36" fmla="*/ 69 w 105"/>
              <a:gd name="T37" fmla="*/ 68 h 102"/>
              <a:gd name="T38" fmla="*/ 65 w 105"/>
              <a:gd name="T39" fmla="*/ 82 h 102"/>
              <a:gd name="T40" fmla="*/ 63 w 105"/>
              <a:gd name="T41" fmla="*/ 83 h 102"/>
              <a:gd name="T42" fmla="*/ 62 w 105"/>
              <a:gd name="T43" fmla="*/ 83 h 102"/>
              <a:gd name="T44" fmla="*/ 61 w 105"/>
              <a:gd name="T45" fmla="*/ 96 h 102"/>
              <a:gd name="T46" fmla="*/ 54 w 105"/>
              <a:gd name="T47" fmla="*/ 100 h 102"/>
              <a:gd name="T48" fmla="*/ 47 w 105"/>
              <a:gd name="T49" fmla="*/ 96 h 102"/>
              <a:gd name="T50" fmla="*/ 43 w 105"/>
              <a:gd name="T51" fmla="*/ 102 h 102"/>
              <a:gd name="T52" fmla="*/ 38 w 105"/>
              <a:gd name="T53" fmla="*/ 98 h 102"/>
              <a:gd name="T54" fmla="*/ 28 w 105"/>
              <a:gd name="T55" fmla="*/ 86 h 102"/>
              <a:gd name="T56" fmla="*/ 26 w 105"/>
              <a:gd name="T57" fmla="*/ 83 h 102"/>
              <a:gd name="T58" fmla="*/ 26 w 105"/>
              <a:gd name="T59" fmla="*/ 82 h 102"/>
              <a:gd name="T60" fmla="*/ 26 w 105"/>
              <a:gd name="T61" fmla="*/ 77 h 102"/>
              <a:gd name="T62" fmla="*/ 26 w 105"/>
              <a:gd name="T63" fmla="*/ 75 h 102"/>
              <a:gd name="T64" fmla="*/ 19 w 105"/>
              <a:gd name="T65" fmla="*/ 66 h 102"/>
              <a:gd name="T66" fmla="*/ 23 w 105"/>
              <a:gd name="T67" fmla="*/ 61 h 102"/>
              <a:gd name="T68" fmla="*/ 20 w 105"/>
              <a:gd name="T69" fmla="*/ 60 h 102"/>
              <a:gd name="T70" fmla="*/ 21 w 105"/>
              <a:gd name="T71" fmla="*/ 51 h 102"/>
              <a:gd name="T72" fmla="*/ 17 w 105"/>
              <a:gd name="T73" fmla="*/ 48 h 102"/>
              <a:gd name="T74" fmla="*/ 18 w 105"/>
              <a:gd name="T75" fmla="*/ 46 h 102"/>
              <a:gd name="T76" fmla="*/ 12 w 105"/>
              <a:gd name="T77" fmla="*/ 35 h 102"/>
              <a:gd name="T78" fmla="*/ 2 w 105"/>
              <a:gd name="T79" fmla="*/ 29 h 102"/>
              <a:gd name="T80" fmla="*/ 0 w 105"/>
              <a:gd name="T81" fmla="*/ 21 h 102"/>
              <a:gd name="T82" fmla="*/ 6 w 105"/>
              <a:gd name="T83" fmla="*/ 20 h 102"/>
              <a:gd name="T84" fmla="*/ 9 w 105"/>
              <a:gd name="T85" fmla="*/ 14 h 102"/>
              <a:gd name="T86" fmla="*/ 18 w 105"/>
              <a:gd name="T87" fmla="*/ 20 h 102"/>
              <a:gd name="T88" fmla="*/ 30 w 105"/>
              <a:gd name="T89" fmla="*/ 15 h 102"/>
              <a:gd name="T90" fmla="*/ 32 w 105"/>
              <a:gd name="T91" fmla="*/ 8 h 102"/>
              <a:gd name="T92" fmla="*/ 38 w 105"/>
              <a:gd name="T93" fmla="*/ 11 h 102"/>
              <a:gd name="T94" fmla="*/ 44 w 105"/>
              <a:gd name="T95" fmla="*/ 5 h 102"/>
              <a:gd name="T96" fmla="*/ 56 w 105"/>
              <a:gd name="T97" fmla="*/ 18 h 1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105" h="102">
                <a:moveTo>
                  <a:pt x="56" y="18"/>
                </a:moveTo>
                <a:lnTo>
                  <a:pt x="65" y="17"/>
                </a:lnTo>
                <a:lnTo>
                  <a:pt x="67" y="10"/>
                </a:lnTo>
                <a:lnTo>
                  <a:pt x="67" y="5"/>
                </a:lnTo>
                <a:lnTo>
                  <a:pt x="72" y="8"/>
                </a:lnTo>
                <a:lnTo>
                  <a:pt x="83" y="4"/>
                </a:lnTo>
                <a:lnTo>
                  <a:pt x="84" y="0"/>
                </a:lnTo>
                <a:lnTo>
                  <a:pt x="105" y="5"/>
                </a:lnTo>
                <a:lnTo>
                  <a:pt x="105" y="14"/>
                </a:lnTo>
                <a:lnTo>
                  <a:pt x="96" y="17"/>
                </a:lnTo>
                <a:lnTo>
                  <a:pt x="93" y="13"/>
                </a:lnTo>
                <a:lnTo>
                  <a:pt x="88" y="20"/>
                </a:lnTo>
                <a:lnTo>
                  <a:pt x="96" y="30"/>
                </a:lnTo>
                <a:lnTo>
                  <a:pt x="93" y="37"/>
                </a:lnTo>
                <a:lnTo>
                  <a:pt x="90" y="42"/>
                </a:lnTo>
                <a:lnTo>
                  <a:pt x="82" y="43"/>
                </a:lnTo>
                <a:lnTo>
                  <a:pt x="81" y="53"/>
                </a:lnTo>
                <a:lnTo>
                  <a:pt x="75" y="66"/>
                </a:lnTo>
                <a:lnTo>
                  <a:pt x="69" y="68"/>
                </a:lnTo>
                <a:lnTo>
                  <a:pt x="65" y="82"/>
                </a:lnTo>
                <a:lnTo>
                  <a:pt x="63" y="83"/>
                </a:lnTo>
                <a:lnTo>
                  <a:pt x="62" y="83"/>
                </a:lnTo>
                <a:lnTo>
                  <a:pt x="61" y="96"/>
                </a:lnTo>
                <a:lnTo>
                  <a:pt x="54" y="100"/>
                </a:lnTo>
                <a:lnTo>
                  <a:pt x="47" y="96"/>
                </a:lnTo>
                <a:lnTo>
                  <a:pt x="43" y="102"/>
                </a:lnTo>
                <a:lnTo>
                  <a:pt x="38" y="98"/>
                </a:lnTo>
                <a:lnTo>
                  <a:pt x="28" y="86"/>
                </a:lnTo>
                <a:lnTo>
                  <a:pt x="26" y="83"/>
                </a:lnTo>
                <a:lnTo>
                  <a:pt x="26" y="82"/>
                </a:lnTo>
                <a:lnTo>
                  <a:pt x="26" y="77"/>
                </a:lnTo>
                <a:lnTo>
                  <a:pt x="26" y="75"/>
                </a:lnTo>
                <a:lnTo>
                  <a:pt x="19" y="66"/>
                </a:lnTo>
                <a:lnTo>
                  <a:pt x="23" y="61"/>
                </a:lnTo>
                <a:lnTo>
                  <a:pt x="20" y="60"/>
                </a:lnTo>
                <a:lnTo>
                  <a:pt x="21" y="51"/>
                </a:lnTo>
                <a:lnTo>
                  <a:pt x="17" y="48"/>
                </a:lnTo>
                <a:lnTo>
                  <a:pt x="18" y="46"/>
                </a:lnTo>
                <a:lnTo>
                  <a:pt x="12" y="35"/>
                </a:lnTo>
                <a:lnTo>
                  <a:pt x="2" y="29"/>
                </a:lnTo>
                <a:lnTo>
                  <a:pt x="0" y="21"/>
                </a:lnTo>
                <a:lnTo>
                  <a:pt x="6" y="20"/>
                </a:lnTo>
                <a:lnTo>
                  <a:pt x="9" y="14"/>
                </a:lnTo>
                <a:lnTo>
                  <a:pt x="18" y="20"/>
                </a:lnTo>
                <a:lnTo>
                  <a:pt x="30" y="15"/>
                </a:lnTo>
                <a:lnTo>
                  <a:pt x="32" y="8"/>
                </a:lnTo>
                <a:lnTo>
                  <a:pt x="38" y="11"/>
                </a:lnTo>
                <a:lnTo>
                  <a:pt x="44" y="5"/>
                </a:lnTo>
                <a:lnTo>
                  <a:pt x="56" y="18"/>
                </a:lnTo>
                <a:close/>
              </a:path>
            </a:pathLst>
          </a:custGeom>
          <a:solidFill>
            <a:srgbClr val="E64285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3" name="Freeform 22"/>
          <xdr:cNvSpPr>
            <a:spLocks/>
          </xdr:cNvSpPr>
        </xdr:nvSpPr>
        <xdr:spPr bwMode="auto">
          <a:xfrm>
            <a:off x="2501900" y="2931795"/>
            <a:ext cx="998855" cy="923925"/>
          </a:xfrm>
          <a:custGeom>
            <a:avLst/>
            <a:gdLst>
              <a:gd name="T0" fmla="*/ 49 w 105"/>
              <a:gd name="T1" fmla="*/ 13 h 97"/>
              <a:gd name="T2" fmla="*/ 81 w 105"/>
              <a:gd name="T3" fmla="*/ 0 h 97"/>
              <a:gd name="T4" fmla="*/ 89 w 105"/>
              <a:gd name="T5" fmla="*/ 7 h 97"/>
              <a:gd name="T6" fmla="*/ 98 w 105"/>
              <a:gd name="T7" fmla="*/ 16 h 97"/>
              <a:gd name="T8" fmla="*/ 92 w 105"/>
              <a:gd name="T9" fmla="*/ 28 h 97"/>
              <a:gd name="T10" fmla="*/ 92 w 105"/>
              <a:gd name="T11" fmla="*/ 36 h 97"/>
              <a:gd name="T12" fmla="*/ 89 w 105"/>
              <a:gd name="T13" fmla="*/ 44 h 97"/>
              <a:gd name="T14" fmla="*/ 91 w 105"/>
              <a:gd name="T15" fmla="*/ 63 h 97"/>
              <a:gd name="T16" fmla="*/ 100 w 105"/>
              <a:gd name="T17" fmla="*/ 67 h 97"/>
              <a:gd name="T18" fmla="*/ 105 w 105"/>
              <a:gd name="T19" fmla="*/ 81 h 97"/>
              <a:gd name="T20" fmla="*/ 103 w 105"/>
              <a:gd name="T21" fmla="*/ 93 h 97"/>
              <a:gd name="T22" fmla="*/ 82 w 105"/>
              <a:gd name="T23" fmla="*/ 81 h 97"/>
              <a:gd name="T24" fmla="*/ 70 w 105"/>
              <a:gd name="T25" fmla="*/ 84 h 97"/>
              <a:gd name="T26" fmla="*/ 56 w 105"/>
              <a:gd name="T27" fmla="*/ 96 h 97"/>
              <a:gd name="T28" fmla="*/ 44 w 105"/>
              <a:gd name="T29" fmla="*/ 96 h 97"/>
              <a:gd name="T30" fmla="*/ 33 w 105"/>
              <a:gd name="T31" fmla="*/ 81 h 97"/>
              <a:gd name="T32" fmla="*/ 40 w 105"/>
              <a:gd name="T33" fmla="*/ 75 h 97"/>
              <a:gd name="T34" fmla="*/ 33 w 105"/>
              <a:gd name="T35" fmla="*/ 71 h 97"/>
              <a:gd name="T36" fmla="*/ 21 w 105"/>
              <a:gd name="T37" fmla="*/ 71 h 97"/>
              <a:gd name="T38" fmla="*/ 11 w 105"/>
              <a:gd name="T39" fmla="*/ 87 h 97"/>
              <a:gd name="T40" fmla="*/ 9 w 105"/>
              <a:gd name="T41" fmla="*/ 83 h 97"/>
              <a:gd name="T42" fmla="*/ 5 w 105"/>
              <a:gd name="T43" fmla="*/ 80 h 97"/>
              <a:gd name="T44" fmla="*/ 5 w 105"/>
              <a:gd name="T45" fmla="*/ 74 h 97"/>
              <a:gd name="T46" fmla="*/ 11 w 105"/>
              <a:gd name="T47" fmla="*/ 73 h 97"/>
              <a:gd name="T48" fmla="*/ 9 w 105"/>
              <a:gd name="T49" fmla="*/ 67 h 97"/>
              <a:gd name="T50" fmla="*/ 13 w 105"/>
              <a:gd name="T51" fmla="*/ 65 h 97"/>
              <a:gd name="T52" fmla="*/ 16 w 105"/>
              <a:gd name="T53" fmla="*/ 49 h 97"/>
              <a:gd name="T54" fmla="*/ 2 w 105"/>
              <a:gd name="T55" fmla="*/ 36 h 97"/>
              <a:gd name="T56" fmla="*/ 12 w 105"/>
              <a:gd name="T57" fmla="*/ 30 h 97"/>
              <a:gd name="T58" fmla="*/ 16 w 105"/>
              <a:gd name="T59" fmla="*/ 9 h 97"/>
              <a:gd name="T60" fmla="*/ 23 w 105"/>
              <a:gd name="T61" fmla="*/ 13 h 97"/>
              <a:gd name="T62" fmla="*/ 29 w 105"/>
              <a:gd name="T63" fmla="*/ 12 h 97"/>
              <a:gd name="T64" fmla="*/ 34 w 105"/>
              <a:gd name="T65" fmla="*/ 7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05" h="97">
                <a:moveTo>
                  <a:pt x="43" y="2"/>
                </a:moveTo>
                <a:lnTo>
                  <a:pt x="49" y="13"/>
                </a:lnTo>
                <a:lnTo>
                  <a:pt x="62" y="14"/>
                </a:lnTo>
                <a:lnTo>
                  <a:pt x="81" y="0"/>
                </a:lnTo>
                <a:lnTo>
                  <a:pt x="89" y="6"/>
                </a:lnTo>
                <a:lnTo>
                  <a:pt x="89" y="7"/>
                </a:lnTo>
                <a:lnTo>
                  <a:pt x="89" y="9"/>
                </a:lnTo>
                <a:lnTo>
                  <a:pt x="98" y="16"/>
                </a:lnTo>
                <a:lnTo>
                  <a:pt x="100" y="17"/>
                </a:lnTo>
                <a:lnTo>
                  <a:pt x="92" y="28"/>
                </a:lnTo>
                <a:lnTo>
                  <a:pt x="96" y="32"/>
                </a:lnTo>
                <a:lnTo>
                  <a:pt x="92" y="36"/>
                </a:lnTo>
                <a:lnTo>
                  <a:pt x="90" y="38"/>
                </a:lnTo>
                <a:lnTo>
                  <a:pt x="89" y="44"/>
                </a:lnTo>
                <a:lnTo>
                  <a:pt x="94" y="55"/>
                </a:lnTo>
                <a:lnTo>
                  <a:pt x="91" y="63"/>
                </a:lnTo>
                <a:lnTo>
                  <a:pt x="98" y="68"/>
                </a:lnTo>
                <a:lnTo>
                  <a:pt x="100" y="67"/>
                </a:lnTo>
                <a:lnTo>
                  <a:pt x="105" y="76"/>
                </a:lnTo>
                <a:lnTo>
                  <a:pt x="105" y="81"/>
                </a:lnTo>
                <a:lnTo>
                  <a:pt x="105" y="86"/>
                </a:lnTo>
                <a:lnTo>
                  <a:pt x="103" y="93"/>
                </a:lnTo>
                <a:lnTo>
                  <a:pt x="94" y="94"/>
                </a:lnTo>
                <a:lnTo>
                  <a:pt x="82" y="81"/>
                </a:lnTo>
                <a:lnTo>
                  <a:pt x="76" y="87"/>
                </a:lnTo>
                <a:lnTo>
                  <a:pt x="70" y="84"/>
                </a:lnTo>
                <a:lnTo>
                  <a:pt x="68" y="91"/>
                </a:lnTo>
                <a:lnTo>
                  <a:pt x="56" y="96"/>
                </a:lnTo>
                <a:lnTo>
                  <a:pt x="47" y="90"/>
                </a:lnTo>
                <a:lnTo>
                  <a:pt x="44" y="96"/>
                </a:lnTo>
                <a:lnTo>
                  <a:pt x="38" y="97"/>
                </a:lnTo>
                <a:lnTo>
                  <a:pt x="33" y="81"/>
                </a:lnTo>
                <a:lnTo>
                  <a:pt x="40" y="77"/>
                </a:lnTo>
                <a:lnTo>
                  <a:pt x="40" y="75"/>
                </a:lnTo>
                <a:lnTo>
                  <a:pt x="35" y="74"/>
                </a:lnTo>
                <a:lnTo>
                  <a:pt x="33" y="71"/>
                </a:lnTo>
                <a:lnTo>
                  <a:pt x="26" y="67"/>
                </a:lnTo>
                <a:lnTo>
                  <a:pt x="21" y="71"/>
                </a:lnTo>
                <a:lnTo>
                  <a:pt x="22" y="74"/>
                </a:lnTo>
                <a:lnTo>
                  <a:pt x="11" y="87"/>
                </a:lnTo>
                <a:lnTo>
                  <a:pt x="10" y="84"/>
                </a:lnTo>
                <a:lnTo>
                  <a:pt x="9" y="83"/>
                </a:lnTo>
                <a:lnTo>
                  <a:pt x="8" y="82"/>
                </a:lnTo>
                <a:lnTo>
                  <a:pt x="5" y="80"/>
                </a:lnTo>
                <a:lnTo>
                  <a:pt x="5" y="74"/>
                </a:lnTo>
                <a:lnTo>
                  <a:pt x="5" y="74"/>
                </a:lnTo>
                <a:lnTo>
                  <a:pt x="9" y="75"/>
                </a:lnTo>
                <a:lnTo>
                  <a:pt x="11" y="73"/>
                </a:lnTo>
                <a:lnTo>
                  <a:pt x="11" y="72"/>
                </a:lnTo>
                <a:lnTo>
                  <a:pt x="9" y="67"/>
                </a:lnTo>
                <a:lnTo>
                  <a:pt x="10" y="66"/>
                </a:lnTo>
                <a:lnTo>
                  <a:pt x="13" y="65"/>
                </a:lnTo>
                <a:lnTo>
                  <a:pt x="15" y="55"/>
                </a:lnTo>
                <a:lnTo>
                  <a:pt x="16" y="49"/>
                </a:lnTo>
                <a:lnTo>
                  <a:pt x="0" y="39"/>
                </a:lnTo>
                <a:lnTo>
                  <a:pt x="2" y="36"/>
                </a:lnTo>
                <a:lnTo>
                  <a:pt x="9" y="35"/>
                </a:lnTo>
                <a:lnTo>
                  <a:pt x="12" y="30"/>
                </a:lnTo>
                <a:lnTo>
                  <a:pt x="3" y="24"/>
                </a:lnTo>
                <a:lnTo>
                  <a:pt x="16" y="9"/>
                </a:lnTo>
                <a:lnTo>
                  <a:pt x="17" y="10"/>
                </a:lnTo>
                <a:lnTo>
                  <a:pt x="23" y="13"/>
                </a:lnTo>
                <a:lnTo>
                  <a:pt x="24" y="10"/>
                </a:lnTo>
                <a:lnTo>
                  <a:pt x="29" y="12"/>
                </a:lnTo>
                <a:lnTo>
                  <a:pt x="33" y="10"/>
                </a:lnTo>
                <a:lnTo>
                  <a:pt x="34" y="7"/>
                </a:lnTo>
                <a:lnTo>
                  <a:pt x="43" y="2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4" name="Freeform 23"/>
          <xdr:cNvSpPr>
            <a:spLocks/>
          </xdr:cNvSpPr>
        </xdr:nvSpPr>
        <xdr:spPr bwMode="auto">
          <a:xfrm>
            <a:off x="1636395" y="1445895"/>
            <a:ext cx="1283970" cy="923925"/>
          </a:xfrm>
          <a:custGeom>
            <a:avLst/>
            <a:gdLst>
              <a:gd name="T0" fmla="*/ 84 w 135"/>
              <a:gd name="T1" fmla="*/ 1 h 97"/>
              <a:gd name="T2" fmla="*/ 99 w 135"/>
              <a:gd name="T3" fmla="*/ 17 h 97"/>
              <a:gd name="T4" fmla="*/ 100 w 135"/>
              <a:gd name="T5" fmla="*/ 33 h 97"/>
              <a:gd name="T6" fmla="*/ 95 w 135"/>
              <a:gd name="T7" fmla="*/ 36 h 97"/>
              <a:gd name="T8" fmla="*/ 96 w 135"/>
              <a:gd name="T9" fmla="*/ 41 h 97"/>
              <a:gd name="T10" fmla="*/ 99 w 135"/>
              <a:gd name="T11" fmla="*/ 43 h 97"/>
              <a:gd name="T12" fmla="*/ 117 w 135"/>
              <a:gd name="T13" fmla="*/ 54 h 97"/>
              <a:gd name="T14" fmla="*/ 134 w 135"/>
              <a:gd name="T15" fmla="*/ 80 h 97"/>
              <a:gd name="T16" fmla="*/ 119 w 135"/>
              <a:gd name="T17" fmla="*/ 92 h 97"/>
              <a:gd name="T18" fmla="*/ 107 w 135"/>
              <a:gd name="T19" fmla="*/ 97 h 97"/>
              <a:gd name="T20" fmla="*/ 98 w 135"/>
              <a:gd name="T21" fmla="*/ 81 h 97"/>
              <a:gd name="T22" fmla="*/ 89 w 135"/>
              <a:gd name="T23" fmla="*/ 79 h 97"/>
              <a:gd name="T24" fmla="*/ 92 w 135"/>
              <a:gd name="T25" fmla="*/ 65 h 97"/>
              <a:gd name="T26" fmla="*/ 95 w 135"/>
              <a:gd name="T27" fmla="*/ 55 h 97"/>
              <a:gd name="T28" fmla="*/ 85 w 135"/>
              <a:gd name="T29" fmla="*/ 54 h 97"/>
              <a:gd name="T30" fmla="*/ 72 w 135"/>
              <a:gd name="T31" fmla="*/ 66 h 97"/>
              <a:gd name="T32" fmla="*/ 71 w 135"/>
              <a:gd name="T33" fmla="*/ 70 h 97"/>
              <a:gd name="T34" fmla="*/ 64 w 135"/>
              <a:gd name="T35" fmla="*/ 71 h 97"/>
              <a:gd name="T36" fmla="*/ 68 w 135"/>
              <a:gd name="T37" fmla="*/ 79 h 97"/>
              <a:gd name="T38" fmla="*/ 59 w 135"/>
              <a:gd name="T39" fmla="*/ 84 h 97"/>
              <a:gd name="T40" fmla="*/ 52 w 135"/>
              <a:gd name="T41" fmla="*/ 77 h 97"/>
              <a:gd name="T42" fmla="*/ 48 w 135"/>
              <a:gd name="T43" fmla="*/ 68 h 97"/>
              <a:gd name="T44" fmla="*/ 39 w 135"/>
              <a:gd name="T45" fmla="*/ 66 h 97"/>
              <a:gd name="T46" fmla="*/ 34 w 135"/>
              <a:gd name="T47" fmla="*/ 72 h 97"/>
              <a:gd name="T48" fmla="*/ 25 w 135"/>
              <a:gd name="T49" fmla="*/ 75 h 97"/>
              <a:gd name="T50" fmla="*/ 17 w 135"/>
              <a:gd name="T51" fmla="*/ 69 h 97"/>
              <a:gd name="T52" fmla="*/ 10 w 135"/>
              <a:gd name="T53" fmla="*/ 63 h 97"/>
              <a:gd name="T54" fmla="*/ 19 w 135"/>
              <a:gd name="T55" fmla="*/ 53 h 97"/>
              <a:gd name="T56" fmla="*/ 9 w 135"/>
              <a:gd name="T57" fmla="*/ 46 h 97"/>
              <a:gd name="T58" fmla="*/ 6 w 135"/>
              <a:gd name="T59" fmla="*/ 48 h 97"/>
              <a:gd name="T60" fmla="*/ 0 w 135"/>
              <a:gd name="T61" fmla="*/ 44 h 97"/>
              <a:gd name="T62" fmla="*/ 19 w 135"/>
              <a:gd name="T63" fmla="*/ 27 h 97"/>
              <a:gd name="T64" fmla="*/ 33 w 135"/>
              <a:gd name="T65" fmla="*/ 29 h 97"/>
              <a:gd name="T66" fmla="*/ 48 w 135"/>
              <a:gd name="T67" fmla="*/ 40 h 97"/>
              <a:gd name="T68" fmla="*/ 45 w 135"/>
              <a:gd name="T69" fmla="*/ 32 h 97"/>
              <a:gd name="T70" fmla="*/ 58 w 135"/>
              <a:gd name="T71" fmla="*/ 29 h 97"/>
              <a:gd name="T72" fmla="*/ 49 w 135"/>
              <a:gd name="T73" fmla="*/ 25 h 97"/>
              <a:gd name="T74" fmla="*/ 54 w 135"/>
              <a:gd name="T75" fmla="*/ 24 h 97"/>
              <a:gd name="T76" fmla="*/ 50 w 135"/>
              <a:gd name="T77" fmla="*/ 19 h 97"/>
              <a:gd name="T78" fmla="*/ 41 w 135"/>
              <a:gd name="T79" fmla="*/ 16 h 97"/>
              <a:gd name="T80" fmla="*/ 59 w 135"/>
              <a:gd name="T81" fmla="*/ 1 h 97"/>
              <a:gd name="T82" fmla="*/ 67 w 135"/>
              <a:gd name="T83" fmla="*/ 1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35" h="97">
                <a:moveTo>
                  <a:pt x="72" y="0"/>
                </a:moveTo>
                <a:lnTo>
                  <a:pt x="84" y="1"/>
                </a:lnTo>
                <a:lnTo>
                  <a:pt x="96" y="18"/>
                </a:lnTo>
                <a:lnTo>
                  <a:pt x="99" y="17"/>
                </a:lnTo>
                <a:lnTo>
                  <a:pt x="103" y="26"/>
                </a:lnTo>
                <a:lnTo>
                  <a:pt x="100" y="33"/>
                </a:lnTo>
                <a:lnTo>
                  <a:pt x="96" y="33"/>
                </a:lnTo>
                <a:lnTo>
                  <a:pt x="95" y="36"/>
                </a:lnTo>
                <a:lnTo>
                  <a:pt x="97" y="40"/>
                </a:lnTo>
                <a:lnTo>
                  <a:pt x="96" y="41"/>
                </a:lnTo>
                <a:lnTo>
                  <a:pt x="96" y="44"/>
                </a:lnTo>
                <a:lnTo>
                  <a:pt x="99" y="43"/>
                </a:lnTo>
                <a:lnTo>
                  <a:pt x="115" y="57"/>
                </a:lnTo>
                <a:lnTo>
                  <a:pt x="117" y="54"/>
                </a:lnTo>
                <a:lnTo>
                  <a:pt x="135" y="70"/>
                </a:lnTo>
                <a:lnTo>
                  <a:pt x="134" y="80"/>
                </a:lnTo>
                <a:lnTo>
                  <a:pt x="130" y="81"/>
                </a:lnTo>
                <a:lnTo>
                  <a:pt x="119" y="92"/>
                </a:lnTo>
                <a:lnTo>
                  <a:pt x="119" y="97"/>
                </a:lnTo>
                <a:lnTo>
                  <a:pt x="107" y="97"/>
                </a:lnTo>
                <a:lnTo>
                  <a:pt x="107" y="93"/>
                </a:lnTo>
                <a:lnTo>
                  <a:pt x="98" y="81"/>
                </a:lnTo>
                <a:lnTo>
                  <a:pt x="95" y="85"/>
                </a:lnTo>
                <a:lnTo>
                  <a:pt x="89" y="79"/>
                </a:lnTo>
                <a:lnTo>
                  <a:pt x="93" y="72"/>
                </a:lnTo>
                <a:lnTo>
                  <a:pt x="92" y="65"/>
                </a:lnTo>
                <a:lnTo>
                  <a:pt x="96" y="60"/>
                </a:lnTo>
                <a:lnTo>
                  <a:pt x="95" y="55"/>
                </a:lnTo>
                <a:lnTo>
                  <a:pt x="86" y="52"/>
                </a:lnTo>
                <a:lnTo>
                  <a:pt x="85" y="54"/>
                </a:lnTo>
                <a:lnTo>
                  <a:pt x="79" y="63"/>
                </a:lnTo>
                <a:lnTo>
                  <a:pt x="72" y="66"/>
                </a:lnTo>
                <a:lnTo>
                  <a:pt x="72" y="68"/>
                </a:lnTo>
                <a:lnTo>
                  <a:pt x="71" y="70"/>
                </a:lnTo>
                <a:lnTo>
                  <a:pt x="66" y="71"/>
                </a:lnTo>
                <a:lnTo>
                  <a:pt x="64" y="71"/>
                </a:lnTo>
                <a:lnTo>
                  <a:pt x="65" y="77"/>
                </a:lnTo>
                <a:lnTo>
                  <a:pt x="68" y="79"/>
                </a:lnTo>
                <a:lnTo>
                  <a:pt x="70" y="82"/>
                </a:lnTo>
                <a:lnTo>
                  <a:pt x="59" y="84"/>
                </a:lnTo>
                <a:lnTo>
                  <a:pt x="54" y="82"/>
                </a:lnTo>
                <a:lnTo>
                  <a:pt x="52" y="77"/>
                </a:lnTo>
                <a:lnTo>
                  <a:pt x="48" y="78"/>
                </a:lnTo>
                <a:lnTo>
                  <a:pt x="48" y="68"/>
                </a:lnTo>
                <a:lnTo>
                  <a:pt x="41" y="65"/>
                </a:lnTo>
                <a:lnTo>
                  <a:pt x="39" y="66"/>
                </a:lnTo>
                <a:lnTo>
                  <a:pt x="40" y="69"/>
                </a:lnTo>
                <a:lnTo>
                  <a:pt x="34" y="72"/>
                </a:lnTo>
                <a:lnTo>
                  <a:pt x="31" y="76"/>
                </a:lnTo>
                <a:lnTo>
                  <a:pt x="25" y="75"/>
                </a:lnTo>
                <a:lnTo>
                  <a:pt x="23" y="67"/>
                </a:lnTo>
                <a:lnTo>
                  <a:pt x="17" y="69"/>
                </a:lnTo>
                <a:lnTo>
                  <a:pt x="10" y="66"/>
                </a:lnTo>
                <a:lnTo>
                  <a:pt x="10" y="63"/>
                </a:lnTo>
                <a:lnTo>
                  <a:pt x="16" y="55"/>
                </a:lnTo>
                <a:lnTo>
                  <a:pt x="19" y="53"/>
                </a:lnTo>
                <a:lnTo>
                  <a:pt x="18" y="53"/>
                </a:lnTo>
                <a:lnTo>
                  <a:pt x="9" y="46"/>
                </a:lnTo>
                <a:lnTo>
                  <a:pt x="7" y="48"/>
                </a:lnTo>
                <a:lnTo>
                  <a:pt x="6" y="48"/>
                </a:lnTo>
                <a:lnTo>
                  <a:pt x="3" y="48"/>
                </a:lnTo>
                <a:lnTo>
                  <a:pt x="0" y="44"/>
                </a:lnTo>
                <a:lnTo>
                  <a:pt x="8" y="26"/>
                </a:lnTo>
                <a:lnTo>
                  <a:pt x="19" y="27"/>
                </a:lnTo>
                <a:lnTo>
                  <a:pt x="27" y="33"/>
                </a:lnTo>
                <a:lnTo>
                  <a:pt x="33" y="29"/>
                </a:lnTo>
                <a:lnTo>
                  <a:pt x="42" y="30"/>
                </a:lnTo>
                <a:lnTo>
                  <a:pt x="48" y="40"/>
                </a:lnTo>
                <a:lnTo>
                  <a:pt x="55" y="38"/>
                </a:lnTo>
                <a:lnTo>
                  <a:pt x="45" y="32"/>
                </a:lnTo>
                <a:lnTo>
                  <a:pt x="47" y="29"/>
                </a:lnTo>
                <a:lnTo>
                  <a:pt x="58" y="29"/>
                </a:lnTo>
                <a:lnTo>
                  <a:pt x="54" y="26"/>
                </a:lnTo>
                <a:lnTo>
                  <a:pt x="49" y="25"/>
                </a:lnTo>
                <a:lnTo>
                  <a:pt x="50" y="22"/>
                </a:lnTo>
                <a:lnTo>
                  <a:pt x="54" y="24"/>
                </a:lnTo>
                <a:lnTo>
                  <a:pt x="56" y="22"/>
                </a:lnTo>
                <a:lnTo>
                  <a:pt x="50" y="19"/>
                </a:lnTo>
                <a:lnTo>
                  <a:pt x="42" y="22"/>
                </a:lnTo>
                <a:lnTo>
                  <a:pt x="41" y="16"/>
                </a:lnTo>
                <a:lnTo>
                  <a:pt x="56" y="9"/>
                </a:lnTo>
                <a:lnTo>
                  <a:pt x="59" y="1"/>
                </a:lnTo>
                <a:lnTo>
                  <a:pt x="61" y="3"/>
                </a:lnTo>
                <a:lnTo>
                  <a:pt x="67" y="1"/>
                </a:lnTo>
                <a:lnTo>
                  <a:pt x="72" y="0"/>
                </a:lnTo>
                <a:close/>
              </a:path>
            </a:pathLst>
          </a:custGeom>
          <a:solidFill>
            <a:srgbClr val="FFED00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5" name="Freeform 24"/>
          <xdr:cNvSpPr>
            <a:spLocks/>
          </xdr:cNvSpPr>
        </xdr:nvSpPr>
        <xdr:spPr bwMode="auto">
          <a:xfrm>
            <a:off x="1388745" y="4866005"/>
            <a:ext cx="1341755" cy="409575"/>
          </a:xfrm>
          <a:custGeom>
            <a:avLst/>
            <a:gdLst>
              <a:gd name="T0" fmla="*/ 126 w 141"/>
              <a:gd name="T1" fmla="*/ 1 h 43"/>
              <a:gd name="T2" fmla="*/ 132 w 141"/>
              <a:gd name="T3" fmla="*/ 10 h 43"/>
              <a:gd name="T4" fmla="*/ 133 w 141"/>
              <a:gd name="T5" fmla="*/ 14 h 43"/>
              <a:gd name="T6" fmla="*/ 139 w 141"/>
              <a:gd name="T7" fmla="*/ 15 h 43"/>
              <a:gd name="T8" fmla="*/ 141 w 141"/>
              <a:gd name="T9" fmla="*/ 18 h 43"/>
              <a:gd name="T10" fmla="*/ 140 w 141"/>
              <a:gd name="T11" fmla="*/ 20 h 43"/>
              <a:gd name="T12" fmla="*/ 135 w 141"/>
              <a:gd name="T13" fmla="*/ 25 h 43"/>
              <a:gd name="T14" fmla="*/ 138 w 141"/>
              <a:gd name="T15" fmla="*/ 30 h 43"/>
              <a:gd name="T16" fmla="*/ 123 w 141"/>
              <a:gd name="T17" fmla="*/ 32 h 43"/>
              <a:gd name="T18" fmla="*/ 124 w 141"/>
              <a:gd name="T19" fmla="*/ 38 h 43"/>
              <a:gd name="T20" fmla="*/ 110 w 141"/>
              <a:gd name="T21" fmla="*/ 43 h 43"/>
              <a:gd name="T22" fmla="*/ 102 w 141"/>
              <a:gd name="T23" fmla="*/ 42 h 43"/>
              <a:gd name="T24" fmla="*/ 102 w 141"/>
              <a:gd name="T25" fmla="*/ 39 h 43"/>
              <a:gd name="T26" fmla="*/ 108 w 141"/>
              <a:gd name="T27" fmla="*/ 32 h 43"/>
              <a:gd name="T28" fmla="*/ 94 w 141"/>
              <a:gd name="T29" fmla="*/ 36 h 43"/>
              <a:gd name="T30" fmla="*/ 95 w 141"/>
              <a:gd name="T31" fmla="*/ 30 h 43"/>
              <a:gd name="T32" fmla="*/ 89 w 141"/>
              <a:gd name="T33" fmla="*/ 26 h 43"/>
              <a:gd name="T34" fmla="*/ 63 w 141"/>
              <a:gd name="T35" fmla="*/ 28 h 43"/>
              <a:gd name="T36" fmla="*/ 49 w 141"/>
              <a:gd name="T37" fmla="*/ 31 h 43"/>
              <a:gd name="T38" fmla="*/ 48 w 141"/>
              <a:gd name="T39" fmla="*/ 39 h 43"/>
              <a:gd name="T40" fmla="*/ 39 w 141"/>
              <a:gd name="T41" fmla="*/ 40 h 43"/>
              <a:gd name="T42" fmla="*/ 35 w 141"/>
              <a:gd name="T43" fmla="*/ 31 h 43"/>
              <a:gd name="T44" fmla="*/ 17 w 141"/>
              <a:gd name="T45" fmla="*/ 36 h 43"/>
              <a:gd name="T46" fmla="*/ 0 w 141"/>
              <a:gd name="T47" fmla="*/ 36 h 43"/>
              <a:gd name="T48" fmla="*/ 7 w 141"/>
              <a:gd name="T49" fmla="*/ 25 h 43"/>
              <a:gd name="T50" fmla="*/ 6 w 141"/>
              <a:gd name="T51" fmla="*/ 18 h 43"/>
              <a:gd name="T52" fmla="*/ 11 w 141"/>
              <a:gd name="T53" fmla="*/ 15 h 43"/>
              <a:gd name="T54" fmla="*/ 22 w 141"/>
              <a:gd name="T55" fmla="*/ 12 h 43"/>
              <a:gd name="T56" fmla="*/ 42 w 141"/>
              <a:gd name="T57" fmla="*/ 7 h 43"/>
              <a:gd name="T58" fmla="*/ 61 w 141"/>
              <a:gd name="T59" fmla="*/ 7 h 43"/>
              <a:gd name="T60" fmla="*/ 80 w 141"/>
              <a:gd name="T61" fmla="*/ 0 h 43"/>
              <a:gd name="T62" fmla="*/ 92 w 141"/>
              <a:gd name="T63" fmla="*/ 12 h 43"/>
              <a:gd name="T64" fmla="*/ 101 w 141"/>
              <a:gd name="T65" fmla="*/ 11 h 43"/>
              <a:gd name="T66" fmla="*/ 108 w 141"/>
              <a:gd name="T67" fmla="*/ 5 h 43"/>
              <a:gd name="T68" fmla="*/ 121 w 141"/>
              <a:gd name="T69" fmla="*/ 11 h 43"/>
              <a:gd name="T70" fmla="*/ 126 w 141"/>
              <a:gd name="T71" fmla="*/ 1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141" h="43">
                <a:moveTo>
                  <a:pt x="126" y="1"/>
                </a:moveTo>
                <a:lnTo>
                  <a:pt x="132" y="10"/>
                </a:lnTo>
                <a:lnTo>
                  <a:pt x="133" y="14"/>
                </a:lnTo>
                <a:lnTo>
                  <a:pt x="139" y="15"/>
                </a:lnTo>
                <a:lnTo>
                  <a:pt x="141" y="18"/>
                </a:lnTo>
                <a:lnTo>
                  <a:pt x="140" y="20"/>
                </a:lnTo>
                <a:lnTo>
                  <a:pt x="135" y="25"/>
                </a:lnTo>
                <a:lnTo>
                  <a:pt x="138" y="30"/>
                </a:lnTo>
                <a:lnTo>
                  <a:pt x="123" y="32"/>
                </a:lnTo>
                <a:lnTo>
                  <a:pt x="124" y="38"/>
                </a:lnTo>
                <a:lnTo>
                  <a:pt x="110" y="43"/>
                </a:lnTo>
                <a:lnTo>
                  <a:pt x="102" y="42"/>
                </a:lnTo>
                <a:lnTo>
                  <a:pt x="102" y="39"/>
                </a:lnTo>
                <a:lnTo>
                  <a:pt x="108" y="32"/>
                </a:lnTo>
                <a:lnTo>
                  <a:pt x="94" y="36"/>
                </a:lnTo>
                <a:lnTo>
                  <a:pt x="95" y="30"/>
                </a:lnTo>
                <a:lnTo>
                  <a:pt x="89" y="26"/>
                </a:lnTo>
                <a:lnTo>
                  <a:pt x="63" y="28"/>
                </a:lnTo>
                <a:lnTo>
                  <a:pt x="49" y="31"/>
                </a:lnTo>
                <a:lnTo>
                  <a:pt x="48" y="39"/>
                </a:lnTo>
                <a:lnTo>
                  <a:pt x="39" y="40"/>
                </a:lnTo>
                <a:lnTo>
                  <a:pt x="35" y="31"/>
                </a:lnTo>
                <a:lnTo>
                  <a:pt x="17" y="36"/>
                </a:lnTo>
                <a:lnTo>
                  <a:pt x="0" y="36"/>
                </a:lnTo>
                <a:lnTo>
                  <a:pt x="7" y="25"/>
                </a:lnTo>
                <a:lnTo>
                  <a:pt x="6" y="18"/>
                </a:lnTo>
                <a:lnTo>
                  <a:pt x="11" y="15"/>
                </a:lnTo>
                <a:lnTo>
                  <a:pt x="22" y="12"/>
                </a:lnTo>
                <a:lnTo>
                  <a:pt x="42" y="7"/>
                </a:lnTo>
                <a:lnTo>
                  <a:pt x="61" y="7"/>
                </a:lnTo>
                <a:lnTo>
                  <a:pt x="80" y="0"/>
                </a:lnTo>
                <a:lnTo>
                  <a:pt x="92" y="12"/>
                </a:lnTo>
                <a:lnTo>
                  <a:pt x="101" y="11"/>
                </a:lnTo>
                <a:lnTo>
                  <a:pt x="108" y="5"/>
                </a:lnTo>
                <a:lnTo>
                  <a:pt x="121" y="11"/>
                </a:lnTo>
                <a:lnTo>
                  <a:pt x="126" y="1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6" name="Freeform 25"/>
          <xdr:cNvSpPr>
            <a:spLocks/>
          </xdr:cNvSpPr>
        </xdr:nvSpPr>
        <xdr:spPr bwMode="auto">
          <a:xfrm>
            <a:off x="619013" y="5161280"/>
            <a:ext cx="1398270" cy="628650"/>
          </a:xfrm>
          <a:custGeom>
            <a:avLst/>
            <a:gdLst>
              <a:gd name="T0" fmla="*/ 147 w 147"/>
              <a:gd name="T1" fmla="*/ 34 h 66"/>
              <a:gd name="T2" fmla="*/ 142 w 147"/>
              <a:gd name="T3" fmla="*/ 43 h 66"/>
              <a:gd name="T4" fmla="*/ 137 w 147"/>
              <a:gd name="T5" fmla="*/ 43 h 66"/>
              <a:gd name="T6" fmla="*/ 129 w 147"/>
              <a:gd name="T7" fmla="*/ 40 h 66"/>
              <a:gd name="T8" fmla="*/ 124 w 147"/>
              <a:gd name="T9" fmla="*/ 48 h 66"/>
              <a:gd name="T10" fmla="*/ 119 w 147"/>
              <a:gd name="T11" fmla="*/ 49 h 66"/>
              <a:gd name="T12" fmla="*/ 115 w 147"/>
              <a:gd name="T13" fmla="*/ 44 h 66"/>
              <a:gd name="T14" fmla="*/ 80 w 147"/>
              <a:gd name="T15" fmla="*/ 58 h 66"/>
              <a:gd name="T16" fmla="*/ 66 w 147"/>
              <a:gd name="T17" fmla="*/ 66 h 66"/>
              <a:gd name="T18" fmla="*/ 65 w 147"/>
              <a:gd name="T19" fmla="*/ 65 h 66"/>
              <a:gd name="T20" fmla="*/ 76 w 147"/>
              <a:gd name="T21" fmla="*/ 57 h 66"/>
              <a:gd name="T22" fmla="*/ 75 w 147"/>
              <a:gd name="T23" fmla="*/ 52 h 66"/>
              <a:gd name="T24" fmla="*/ 78 w 147"/>
              <a:gd name="T25" fmla="*/ 48 h 66"/>
              <a:gd name="T26" fmla="*/ 76 w 147"/>
              <a:gd name="T27" fmla="*/ 47 h 66"/>
              <a:gd name="T28" fmla="*/ 71 w 147"/>
              <a:gd name="T29" fmla="*/ 50 h 66"/>
              <a:gd name="T30" fmla="*/ 57 w 147"/>
              <a:gd name="T31" fmla="*/ 55 h 66"/>
              <a:gd name="T32" fmla="*/ 55 w 147"/>
              <a:gd name="T33" fmla="*/ 52 h 66"/>
              <a:gd name="T34" fmla="*/ 50 w 147"/>
              <a:gd name="T35" fmla="*/ 55 h 66"/>
              <a:gd name="T36" fmla="*/ 49 w 147"/>
              <a:gd name="T37" fmla="*/ 57 h 66"/>
              <a:gd name="T38" fmla="*/ 41 w 147"/>
              <a:gd name="T39" fmla="*/ 61 h 66"/>
              <a:gd name="T40" fmla="*/ 37 w 147"/>
              <a:gd name="T41" fmla="*/ 57 h 66"/>
              <a:gd name="T42" fmla="*/ 65 w 147"/>
              <a:gd name="T43" fmla="*/ 36 h 66"/>
              <a:gd name="T44" fmla="*/ 38 w 147"/>
              <a:gd name="T45" fmla="*/ 47 h 66"/>
              <a:gd name="T46" fmla="*/ 36 w 147"/>
              <a:gd name="T47" fmla="*/ 47 h 66"/>
              <a:gd name="T48" fmla="*/ 42 w 147"/>
              <a:gd name="T49" fmla="*/ 41 h 66"/>
              <a:gd name="T50" fmla="*/ 72 w 147"/>
              <a:gd name="T51" fmla="*/ 26 h 66"/>
              <a:gd name="T52" fmla="*/ 73 w 147"/>
              <a:gd name="T53" fmla="*/ 20 h 66"/>
              <a:gd name="T54" fmla="*/ 64 w 147"/>
              <a:gd name="T55" fmla="*/ 21 h 66"/>
              <a:gd name="T56" fmla="*/ 55 w 147"/>
              <a:gd name="T57" fmla="*/ 28 h 66"/>
              <a:gd name="T58" fmla="*/ 30 w 147"/>
              <a:gd name="T59" fmla="*/ 31 h 66"/>
              <a:gd name="T60" fmla="*/ 30 w 147"/>
              <a:gd name="T61" fmla="*/ 35 h 66"/>
              <a:gd name="T62" fmla="*/ 18 w 147"/>
              <a:gd name="T63" fmla="*/ 39 h 66"/>
              <a:gd name="T64" fmla="*/ 0 w 147"/>
              <a:gd name="T65" fmla="*/ 40 h 66"/>
              <a:gd name="T66" fmla="*/ 16 w 147"/>
              <a:gd name="T67" fmla="*/ 34 h 66"/>
              <a:gd name="T68" fmla="*/ 14 w 147"/>
              <a:gd name="T69" fmla="*/ 27 h 66"/>
              <a:gd name="T70" fmla="*/ 24 w 147"/>
              <a:gd name="T71" fmla="*/ 25 h 66"/>
              <a:gd name="T72" fmla="*/ 22 w 147"/>
              <a:gd name="T73" fmla="*/ 20 h 66"/>
              <a:gd name="T74" fmla="*/ 31 w 147"/>
              <a:gd name="T75" fmla="*/ 15 h 66"/>
              <a:gd name="T76" fmla="*/ 36 w 147"/>
              <a:gd name="T77" fmla="*/ 15 h 66"/>
              <a:gd name="T78" fmla="*/ 39 w 147"/>
              <a:gd name="T79" fmla="*/ 25 h 66"/>
              <a:gd name="T80" fmla="*/ 52 w 147"/>
              <a:gd name="T81" fmla="*/ 16 h 66"/>
              <a:gd name="T82" fmla="*/ 58 w 147"/>
              <a:gd name="T83" fmla="*/ 11 h 66"/>
              <a:gd name="T84" fmla="*/ 73 w 147"/>
              <a:gd name="T85" fmla="*/ 9 h 66"/>
              <a:gd name="T86" fmla="*/ 75 w 147"/>
              <a:gd name="T87" fmla="*/ 5 h 66"/>
              <a:gd name="T88" fmla="*/ 82 w 147"/>
              <a:gd name="T89" fmla="*/ 5 h 66"/>
              <a:gd name="T90" fmla="*/ 99 w 147"/>
              <a:gd name="T91" fmla="*/ 5 h 66"/>
              <a:gd name="T92" fmla="*/ 117 w 147"/>
              <a:gd name="T93" fmla="*/ 0 h 66"/>
              <a:gd name="T94" fmla="*/ 121 w 147"/>
              <a:gd name="T95" fmla="*/ 9 h 66"/>
              <a:gd name="T96" fmla="*/ 120 w 147"/>
              <a:gd name="T97" fmla="*/ 20 h 66"/>
              <a:gd name="T98" fmla="*/ 128 w 147"/>
              <a:gd name="T99" fmla="*/ 27 h 66"/>
              <a:gd name="T100" fmla="*/ 135 w 147"/>
              <a:gd name="T101" fmla="*/ 26 h 66"/>
              <a:gd name="T102" fmla="*/ 138 w 147"/>
              <a:gd name="T103" fmla="*/ 33 h 66"/>
              <a:gd name="T104" fmla="*/ 147 w 147"/>
              <a:gd name="T105" fmla="*/ 34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47" h="66">
                <a:moveTo>
                  <a:pt x="147" y="34"/>
                </a:moveTo>
                <a:lnTo>
                  <a:pt x="142" y="43"/>
                </a:lnTo>
                <a:lnTo>
                  <a:pt x="137" y="43"/>
                </a:lnTo>
                <a:lnTo>
                  <a:pt x="129" y="40"/>
                </a:lnTo>
                <a:lnTo>
                  <a:pt x="124" y="48"/>
                </a:lnTo>
                <a:lnTo>
                  <a:pt x="119" y="49"/>
                </a:lnTo>
                <a:lnTo>
                  <a:pt x="115" y="44"/>
                </a:lnTo>
                <a:lnTo>
                  <a:pt x="80" y="58"/>
                </a:lnTo>
                <a:lnTo>
                  <a:pt x="66" y="66"/>
                </a:lnTo>
                <a:lnTo>
                  <a:pt x="65" y="65"/>
                </a:lnTo>
                <a:lnTo>
                  <a:pt x="76" y="57"/>
                </a:lnTo>
                <a:lnTo>
                  <a:pt x="75" y="52"/>
                </a:lnTo>
                <a:lnTo>
                  <a:pt x="78" y="48"/>
                </a:lnTo>
                <a:lnTo>
                  <a:pt x="76" y="47"/>
                </a:lnTo>
                <a:lnTo>
                  <a:pt x="71" y="50"/>
                </a:lnTo>
                <a:lnTo>
                  <a:pt x="57" y="55"/>
                </a:lnTo>
                <a:lnTo>
                  <a:pt x="55" y="52"/>
                </a:lnTo>
                <a:lnTo>
                  <a:pt x="50" y="55"/>
                </a:lnTo>
                <a:lnTo>
                  <a:pt x="49" y="57"/>
                </a:lnTo>
                <a:lnTo>
                  <a:pt x="41" y="61"/>
                </a:lnTo>
                <a:lnTo>
                  <a:pt x="37" y="57"/>
                </a:lnTo>
                <a:lnTo>
                  <a:pt x="65" y="36"/>
                </a:lnTo>
                <a:lnTo>
                  <a:pt x="38" y="47"/>
                </a:lnTo>
                <a:lnTo>
                  <a:pt x="36" y="47"/>
                </a:lnTo>
                <a:lnTo>
                  <a:pt x="42" y="41"/>
                </a:lnTo>
                <a:lnTo>
                  <a:pt x="72" y="26"/>
                </a:lnTo>
                <a:lnTo>
                  <a:pt x="73" y="20"/>
                </a:lnTo>
                <a:lnTo>
                  <a:pt x="64" y="21"/>
                </a:lnTo>
                <a:lnTo>
                  <a:pt x="55" y="28"/>
                </a:lnTo>
                <a:lnTo>
                  <a:pt x="30" y="31"/>
                </a:lnTo>
                <a:lnTo>
                  <a:pt x="30" y="35"/>
                </a:lnTo>
                <a:lnTo>
                  <a:pt x="18" y="39"/>
                </a:lnTo>
                <a:lnTo>
                  <a:pt x="0" y="40"/>
                </a:lnTo>
                <a:lnTo>
                  <a:pt x="16" y="34"/>
                </a:lnTo>
                <a:lnTo>
                  <a:pt x="14" y="27"/>
                </a:lnTo>
                <a:lnTo>
                  <a:pt x="24" y="25"/>
                </a:lnTo>
                <a:lnTo>
                  <a:pt x="22" y="20"/>
                </a:lnTo>
                <a:lnTo>
                  <a:pt x="31" y="15"/>
                </a:lnTo>
                <a:lnTo>
                  <a:pt x="36" y="15"/>
                </a:lnTo>
                <a:lnTo>
                  <a:pt x="39" y="25"/>
                </a:lnTo>
                <a:lnTo>
                  <a:pt x="52" y="16"/>
                </a:lnTo>
                <a:lnTo>
                  <a:pt x="58" y="11"/>
                </a:lnTo>
                <a:lnTo>
                  <a:pt x="73" y="9"/>
                </a:lnTo>
                <a:lnTo>
                  <a:pt x="75" y="5"/>
                </a:lnTo>
                <a:lnTo>
                  <a:pt x="82" y="5"/>
                </a:lnTo>
                <a:lnTo>
                  <a:pt x="99" y="5"/>
                </a:lnTo>
                <a:lnTo>
                  <a:pt x="117" y="0"/>
                </a:lnTo>
                <a:lnTo>
                  <a:pt x="121" y="9"/>
                </a:lnTo>
                <a:lnTo>
                  <a:pt x="120" y="20"/>
                </a:lnTo>
                <a:lnTo>
                  <a:pt x="128" y="27"/>
                </a:lnTo>
                <a:lnTo>
                  <a:pt x="135" y="26"/>
                </a:lnTo>
                <a:lnTo>
                  <a:pt x="138" y="33"/>
                </a:lnTo>
                <a:lnTo>
                  <a:pt x="147" y="34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7" name="Freeform 26"/>
          <xdr:cNvSpPr>
            <a:spLocks/>
          </xdr:cNvSpPr>
        </xdr:nvSpPr>
        <xdr:spPr bwMode="auto">
          <a:xfrm>
            <a:off x="1474470" y="4417695"/>
            <a:ext cx="1113155" cy="562610"/>
          </a:xfrm>
          <a:custGeom>
            <a:avLst/>
            <a:gdLst>
              <a:gd name="T0" fmla="*/ 7 w 117"/>
              <a:gd name="T1" fmla="*/ 46 h 59"/>
              <a:gd name="T2" fmla="*/ 0 w 117"/>
              <a:gd name="T3" fmla="*/ 20 h 59"/>
              <a:gd name="T4" fmla="*/ 5 w 117"/>
              <a:gd name="T5" fmla="*/ 13 h 59"/>
              <a:gd name="T6" fmla="*/ 12 w 117"/>
              <a:gd name="T7" fmla="*/ 7 h 59"/>
              <a:gd name="T8" fmla="*/ 24 w 117"/>
              <a:gd name="T9" fmla="*/ 12 h 59"/>
              <a:gd name="T10" fmla="*/ 35 w 117"/>
              <a:gd name="T11" fmla="*/ 9 h 59"/>
              <a:gd name="T12" fmla="*/ 40 w 117"/>
              <a:gd name="T13" fmla="*/ 0 h 59"/>
              <a:gd name="T14" fmla="*/ 54 w 117"/>
              <a:gd name="T15" fmla="*/ 1 h 59"/>
              <a:gd name="T16" fmla="*/ 69 w 117"/>
              <a:gd name="T17" fmla="*/ 16 h 59"/>
              <a:gd name="T18" fmla="*/ 81 w 117"/>
              <a:gd name="T19" fmla="*/ 14 h 59"/>
              <a:gd name="T20" fmla="*/ 84 w 117"/>
              <a:gd name="T21" fmla="*/ 9 h 59"/>
              <a:gd name="T22" fmla="*/ 88 w 117"/>
              <a:gd name="T23" fmla="*/ 10 h 59"/>
              <a:gd name="T24" fmla="*/ 90 w 117"/>
              <a:gd name="T25" fmla="*/ 15 h 59"/>
              <a:gd name="T26" fmla="*/ 96 w 117"/>
              <a:gd name="T27" fmla="*/ 14 h 59"/>
              <a:gd name="T28" fmla="*/ 101 w 117"/>
              <a:gd name="T29" fmla="*/ 16 h 59"/>
              <a:gd name="T30" fmla="*/ 103 w 117"/>
              <a:gd name="T31" fmla="*/ 23 h 59"/>
              <a:gd name="T32" fmla="*/ 107 w 117"/>
              <a:gd name="T33" fmla="*/ 23 h 59"/>
              <a:gd name="T34" fmla="*/ 107 w 117"/>
              <a:gd name="T35" fmla="*/ 27 h 59"/>
              <a:gd name="T36" fmla="*/ 103 w 117"/>
              <a:gd name="T37" fmla="*/ 37 h 59"/>
              <a:gd name="T38" fmla="*/ 110 w 117"/>
              <a:gd name="T39" fmla="*/ 37 h 59"/>
              <a:gd name="T40" fmla="*/ 117 w 117"/>
              <a:gd name="T41" fmla="*/ 48 h 59"/>
              <a:gd name="T42" fmla="*/ 112 w 117"/>
              <a:gd name="T43" fmla="*/ 58 h 59"/>
              <a:gd name="T44" fmla="*/ 99 w 117"/>
              <a:gd name="T45" fmla="*/ 52 h 59"/>
              <a:gd name="T46" fmla="*/ 92 w 117"/>
              <a:gd name="T47" fmla="*/ 58 h 59"/>
              <a:gd name="T48" fmla="*/ 83 w 117"/>
              <a:gd name="T49" fmla="*/ 59 h 59"/>
              <a:gd name="T50" fmla="*/ 71 w 117"/>
              <a:gd name="T51" fmla="*/ 47 h 59"/>
              <a:gd name="T52" fmla="*/ 52 w 117"/>
              <a:gd name="T53" fmla="*/ 54 h 59"/>
              <a:gd name="T54" fmla="*/ 33 w 117"/>
              <a:gd name="T55" fmla="*/ 54 h 59"/>
              <a:gd name="T56" fmla="*/ 13 w 117"/>
              <a:gd name="T57" fmla="*/ 59 h 59"/>
              <a:gd name="T58" fmla="*/ 5 w 117"/>
              <a:gd name="T59" fmla="*/ 53 h 59"/>
              <a:gd name="T60" fmla="*/ 7 w 117"/>
              <a:gd name="T61" fmla="*/ 46 h 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17" h="59">
                <a:moveTo>
                  <a:pt x="7" y="46"/>
                </a:moveTo>
                <a:lnTo>
                  <a:pt x="0" y="20"/>
                </a:lnTo>
                <a:lnTo>
                  <a:pt x="5" y="13"/>
                </a:lnTo>
                <a:lnTo>
                  <a:pt x="12" y="7"/>
                </a:lnTo>
                <a:lnTo>
                  <a:pt x="24" y="12"/>
                </a:lnTo>
                <a:lnTo>
                  <a:pt x="35" y="9"/>
                </a:lnTo>
                <a:lnTo>
                  <a:pt x="40" y="0"/>
                </a:lnTo>
                <a:lnTo>
                  <a:pt x="54" y="1"/>
                </a:lnTo>
                <a:lnTo>
                  <a:pt x="69" y="16"/>
                </a:lnTo>
                <a:lnTo>
                  <a:pt x="81" y="14"/>
                </a:lnTo>
                <a:lnTo>
                  <a:pt x="84" y="9"/>
                </a:lnTo>
                <a:lnTo>
                  <a:pt x="88" y="10"/>
                </a:lnTo>
                <a:lnTo>
                  <a:pt x="90" y="15"/>
                </a:lnTo>
                <a:lnTo>
                  <a:pt x="96" y="14"/>
                </a:lnTo>
                <a:lnTo>
                  <a:pt x="101" y="16"/>
                </a:lnTo>
                <a:lnTo>
                  <a:pt x="103" y="23"/>
                </a:lnTo>
                <a:lnTo>
                  <a:pt x="107" y="23"/>
                </a:lnTo>
                <a:lnTo>
                  <a:pt x="107" y="27"/>
                </a:lnTo>
                <a:lnTo>
                  <a:pt x="103" y="37"/>
                </a:lnTo>
                <a:lnTo>
                  <a:pt x="110" y="37"/>
                </a:lnTo>
                <a:lnTo>
                  <a:pt x="117" y="48"/>
                </a:lnTo>
                <a:lnTo>
                  <a:pt x="112" y="58"/>
                </a:lnTo>
                <a:lnTo>
                  <a:pt x="99" y="52"/>
                </a:lnTo>
                <a:lnTo>
                  <a:pt x="92" y="58"/>
                </a:lnTo>
                <a:lnTo>
                  <a:pt x="83" y="59"/>
                </a:lnTo>
                <a:lnTo>
                  <a:pt x="71" y="47"/>
                </a:lnTo>
                <a:lnTo>
                  <a:pt x="52" y="54"/>
                </a:lnTo>
                <a:lnTo>
                  <a:pt x="33" y="54"/>
                </a:lnTo>
                <a:lnTo>
                  <a:pt x="13" y="59"/>
                </a:lnTo>
                <a:lnTo>
                  <a:pt x="5" y="53"/>
                </a:lnTo>
                <a:lnTo>
                  <a:pt x="7" y="46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8" name="Freeform 27"/>
          <xdr:cNvSpPr>
            <a:spLocks/>
          </xdr:cNvSpPr>
        </xdr:nvSpPr>
        <xdr:spPr bwMode="auto">
          <a:xfrm>
            <a:off x="2235835" y="3931920"/>
            <a:ext cx="894080" cy="753110"/>
          </a:xfrm>
          <a:custGeom>
            <a:avLst/>
            <a:gdLst>
              <a:gd name="T0" fmla="*/ 68 w 94"/>
              <a:gd name="T1" fmla="*/ 0 h 79"/>
              <a:gd name="T2" fmla="*/ 78 w 94"/>
              <a:gd name="T3" fmla="*/ 6 h 79"/>
              <a:gd name="T4" fmla="*/ 84 w 94"/>
              <a:gd name="T5" fmla="*/ 17 h 79"/>
              <a:gd name="T6" fmla="*/ 83 w 94"/>
              <a:gd name="T7" fmla="*/ 19 h 79"/>
              <a:gd name="T8" fmla="*/ 87 w 94"/>
              <a:gd name="T9" fmla="*/ 22 h 79"/>
              <a:gd name="T10" fmla="*/ 86 w 94"/>
              <a:gd name="T11" fmla="*/ 31 h 79"/>
              <a:gd name="T12" fmla="*/ 89 w 94"/>
              <a:gd name="T13" fmla="*/ 32 h 79"/>
              <a:gd name="T14" fmla="*/ 85 w 94"/>
              <a:gd name="T15" fmla="*/ 37 h 79"/>
              <a:gd name="T16" fmla="*/ 92 w 94"/>
              <a:gd name="T17" fmla="*/ 46 h 79"/>
              <a:gd name="T18" fmla="*/ 92 w 94"/>
              <a:gd name="T19" fmla="*/ 48 h 79"/>
              <a:gd name="T20" fmla="*/ 92 w 94"/>
              <a:gd name="T21" fmla="*/ 53 h 79"/>
              <a:gd name="T22" fmla="*/ 92 w 94"/>
              <a:gd name="T23" fmla="*/ 54 h 79"/>
              <a:gd name="T24" fmla="*/ 94 w 94"/>
              <a:gd name="T25" fmla="*/ 57 h 79"/>
              <a:gd name="T26" fmla="*/ 93 w 94"/>
              <a:gd name="T27" fmla="*/ 60 h 79"/>
              <a:gd name="T28" fmla="*/ 72 w 94"/>
              <a:gd name="T29" fmla="*/ 55 h 79"/>
              <a:gd name="T30" fmla="*/ 64 w 94"/>
              <a:gd name="T31" fmla="*/ 57 h 79"/>
              <a:gd name="T32" fmla="*/ 55 w 94"/>
              <a:gd name="T33" fmla="*/ 58 h 79"/>
              <a:gd name="T34" fmla="*/ 60 w 94"/>
              <a:gd name="T35" fmla="*/ 78 h 79"/>
              <a:gd name="T36" fmla="*/ 41 w 94"/>
              <a:gd name="T37" fmla="*/ 72 h 79"/>
              <a:gd name="T38" fmla="*/ 37 w 94"/>
              <a:gd name="T39" fmla="*/ 73 h 79"/>
              <a:gd name="T40" fmla="*/ 37 w 94"/>
              <a:gd name="T41" fmla="*/ 79 h 79"/>
              <a:gd name="T42" fmla="*/ 27 w 94"/>
              <a:gd name="T43" fmla="*/ 78 h 79"/>
              <a:gd name="T44" fmla="*/ 27 w 94"/>
              <a:gd name="T45" fmla="*/ 74 h 79"/>
              <a:gd name="T46" fmla="*/ 23 w 94"/>
              <a:gd name="T47" fmla="*/ 74 h 79"/>
              <a:gd name="T48" fmla="*/ 21 w 94"/>
              <a:gd name="T49" fmla="*/ 67 h 79"/>
              <a:gd name="T50" fmla="*/ 22 w 94"/>
              <a:gd name="T51" fmla="*/ 65 h 79"/>
              <a:gd name="T52" fmla="*/ 22 w 94"/>
              <a:gd name="T53" fmla="*/ 55 h 79"/>
              <a:gd name="T54" fmla="*/ 17 w 94"/>
              <a:gd name="T55" fmla="*/ 54 h 79"/>
              <a:gd name="T56" fmla="*/ 16 w 94"/>
              <a:gd name="T57" fmla="*/ 48 h 79"/>
              <a:gd name="T58" fmla="*/ 14 w 94"/>
              <a:gd name="T59" fmla="*/ 49 h 79"/>
              <a:gd name="T60" fmla="*/ 11 w 94"/>
              <a:gd name="T61" fmla="*/ 49 h 79"/>
              <a:gd name="T62" fmla="*/ 9 w 94"/>
              <a:gd name="T63" fmla="*/ 47 h 79"/>
              <a:gd name="T64" fmla="*/ 7 w 94"/>
              <a:gd name="T65" fmla="*/ 43 h 79"/>
              <a:gd name="T66" fmla="*/ 4 w 94"/>
              <a:gd name="T67" fmla="*/ 44 h 79"/>
              <a:gd name="T68" fmla="*/ 2 w 94"/>
              <a:gd name="T69" fmla="*/ 44 h 79"/>
              <a:gd name="T70" fmla="*/ 0 w 94"/>
              <a:gd name="T71" fmla="*/ 40 h 79"/>
              <a:gd name="T72" fmla="*/ 4 w 94"/>
              <a:gd name="T73" fmla="*/ 32 h 79"/>
              <a:gd name="T74" fmla="*/ 14 w 94"/>
              <a:gd name="T75" fmla="*/ 32 h 79"/>
              <a:gd name="T76" fmla="*/ 19 w 94"/>
              <a:gd name="T77" fmla="*/ 9 h 79"/>
              <a:gd name="T78" fmla="*/ 28 w 94"/>
              <a:gd name="T79" fmla="*/ 8 h 79"/>
              <a:gd name="T80" fmla="*/ 37 w 94"/>
              <a:gd name="T81" fmla="*/ 13 h 79"/>
              <a:gd name="T82" fmla="*/ 48 w 94"/>
              <a:gd name="T83" fmla="*/ 16 h 79"/>
              <a:gd name="T84" fmla="*/ 56 w 94"/>
              <a:gd name="T85" fmla="*/ 21 h 79"/>
              <a:gd name="T86" fmla="*/ 66 w 94"/>
              <a:gd name="T87" fmla="*/ 16 h 79"/>
              <a:gd name="T88" fmla="*/ 71 w 94"/>
              <a:gd name="T89" fmla="*/ 7 h 79"/>
              <a:gd name="T90" fmla="*/ 68 w 94"/>
              <a:gd name="T91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94" h="79">
                <a:moveTo>
                  <a:pt x="68" y="0"/>
                </a:moveTo>
                <a:lnTo>
                  <a:pt x="78" y="6"/>
                </a:lnTo>
                <a:lnTo>
                  <a:pt x="84" y="17"/>
                </a:lnTo>
                <a:lnTo>
                  <a:pt x="83" y="19"/>
                </a:lnTo>
                <a:lnTo>
                  <a:pt x="87" y="22"/>
                </a:lnTo>
                <a:lnTo>
                  <a:pt x="86" y="31"/>
                </a:lnTo>
                <a:lnTo>
                  <a:pt x="89" y="32"/>
                </a:lnTo>
                <a:lnTo>
                  <a:pt x="85" y="37"/>
                </a:lnTo>
                <a:lnTo>
                  <a:pt x="92" y="46"/>
                </a:lnTo>
                <a:lnTo>
                  <a:pt x="92" y="48"/>
                </a:lnTo>
                <a:lnTo>
                  <a:pt x="92" y="53"/>
                </a:lnTo>
                <a:lnTo>
                  <a:pt x="92" y="54"/>
                </a:lnTo>
                <a:lnTo>
                  <a:pt x="94" y="57"/>
                </a:lnTo>
                <a:lnTo>
                  <a:pt x="93" y="60"/>
                </a:lnTo>
                <a:lnTo>
                  <a:pt x="72" y="55"/>
                </a:lnTo>
                <a:lnTo>
                  <a:pt x="64" y="57"/>
                </a:lnTo>
                <a:lnTo>
                  <a:pt x="55" y="58"/>
                </a:lnTo>
                <a:lnTo>
                  <a:pt x="60" y="78"/>
                </a:lnTo>
                <a:lnTo>
                  <a:pt x="41" y="72"/>
                </a:lnTo>
                <a:lnTo>
                  <a:pt x="37" y="73"/>
                </a:lnTo>
                <a:lnTo>
                  <a:pt x="37" y="79"/>
                </a:lnTo>
                <a:lnTo>
                  <a:pt x="27" y="78"/>
                </a:lnTo>
                <a:lnTo>
                  <a:pt x="27" y="74"/>
                </a:lnTo>
                <a:lnTo>
                  <a:pt x="23" y="74"/>
                </a:lnTo>
                <a:lnTo>
                  <a:pt x="21" y="67"/>
                </a:lnTo>
                <a:lnTo>
                  <a:pt x="22" y="65"/>
                </a:lnTo>
                <a:lnTo>
                  <a:pt x="22" y="55"/>
                </a:lnTo>
                <a:lnTo>
                  <a:pt x="17" y="54"/>
                </a:lnTo>
                <a:lnTo>
                  <a:pt x="16" y="48"/>
                </a:lnTo>
                <a:lnTo>
                  <a:pt x="14" y="49"/>
                </a:lnTo>
                <a:lnTo>
                  <a:pt x="11" y="49"/>
                </a:lnTo>
                <a:lnTo>
                  <a:pt x="9" y="47"/>
                </a:lnTo>
                <a:lnTo>
                  <a:pt x="7" y="43"/>
                </a:lnTo>
                <a:lnTo>
                  <a:pt x="4" y="44"/>
                </a:lnTo>
                <a:lnTo>
                  <a:pt x="2" y="44"/>
                </a:lnTo>
                <a:lnTo>
                  <a:pt x="0" y="40"/>
                </a:lnTo>
                <a:lnTo>
                  <a:pt x="4" y="32"/>
                </a:lnTo>
                <a:lnTo>
                  <a:pt x="14" y="32"/>
                </a:lnTo>
                <a:lnTo>
                  <a:pt x="19" y="9"/>
                </a:lnTo>
                <a:lnTo>
                  <a:pt x="28" y="8"/>
                </a:lnTo>
                <a:lnTo>
                  <a:pt x="37" y="13"/>
                </a:lnTo>
                <a:lnTo>
                  <a:pt x="48" y="16"/>
                </a:lnTo>
                <a:lnTo>
                  <a:pt x="56" y="21"/>
                </a:lnTo>
                <a:lnTo>
                  <a:pt x="66" y="16"/>
                </a:lnTo>
                <a:lnTo>
                  <a:pt x="71" y="7"/>
                </a:lnTo>
                <a:lnTo>
                  <a:pt x="68" y="0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29" name="Freeform 28"/>
          <xdr:cNvSpPr>
            <a:spLocks/>
          </xdr:cNvSpPr>
        </xdr:nvSpPr>
        <xdr:spPr bwMode="auto">
          <a:xfrm>
            <a:off x="3900170" y="2617470"/>
            <a:ext cx="342900" cy="400050"/>
          </a:xfrm>
          <a:custGeom>
            <a:avLst/>
            <a:gdLst>
              <a:gd name="T0" fmla="*/ 9 w 36"/>
              <a:gd name="T1" fmla="*/ 29 h 42"/>
              <a:gd name="T2" fmla="*/ 9 w 36"/>
              <a:gd name="T3" fmla="*/ 22 h 42"/>
              <a:gd name="T4" fmla="*/ 0 w 36"/>
              <a:gd name="T5" fmla="*/ 14 h 42"/>
              <a:gd name="T6" fmla="*/ 5 w 36"/>
              <a:gd name="T7" fmla="*/ 7 h 42"/>
              <a:gd name="T8" fmla="*/ 8 w 36"/>
              <a:gd name="T9" fmla="*/ 8 h 42"/>
              <a:gd name="T10" fmla="*/ 11 w 36"/>
              <a:gd name="T11" fmla="*/ 9 h 42"/>
              <a:gd name="T12" fmla="*/ 15 w 36"/>
              <a:gd name="T13" fmla="*/ 6 h 42"/>
              <a:gd name="T14" fmla="*/ 16 w 36"/>
              <a:gd name="T15" fmla="*/ 0 h 42"/>
              <a:gd name="T16" fmla="*/ 20 w 36"/>
              <a:gd name="T17" fmla="*/ 1 h 42"/>
              <a:gd name="T18" fmla="*/ 22 w 36"/>
              <a:gd name="T19" fmla="*/ 2 h 42"/>
              <a:gd name="T20" fmla="*/ 25 w 36"/>
              <a:gd name="T21" fmla="*/ 8 h 42"/>
              <a:gd name="T22" fmla="*/ 29 w 36"/>
              <a:gd name="T23" fmla="*/ 8 h 42"/>
              <a:gd name="T24" fmla="*/ 32 w 36"/>
              <a:gd name="T25" fmla="*/ 13 h 42"/>
              <a:gd name="T26" fmla="*/ 32 w 36"/>
              <a:gd name="T27" fmla="*/ 18 h 42"/>
              <a:gd name="T28" fmla="*/ 29 w 36"/>
              <a:gd name="T29" fmla="*/ 19 h 42"/>
              <a:gd name="T30" fmla="*/ 31 w 36"/>
              <a:gd name="T31" fmla="*/ 22 h 42"/>
              <a:gd name="T32" fmla="*/ 28 w 36"/>
              <a:gd name="T33" fmla="*/ 28 h 42"/>
              <a:gd name="T34" fmla="*/ 27 w 36"/>
              <a:gd name="T35" fmla="*/ 28 h 42"/>
              <a:gd name="T36" fmla="*/ 28 w 36"/>
              <a:gd name="T37" fmla="*/ 26 h 42"/>
              <a:gd name="T38" fmla="*/ 26 w 36"/>
              <a:gd name="T39" fmla="*/ 25 h 42"/>
              <a:gd name="T40" fmla="*/ 22 w 36"/>
              <a:gd name="T41" fmla="*/ 26 h 42"/>
              <a:gd name="T42" fmla="*/ 29 w 36"/>
              <a:gd name="T43" fmla="*/ 29 h 42"/>
              <a:gd name="T44" fmla="*/ 29 w 36"/>
              <a:gd name="T45" fmla="*/ 36 h 42"/>
              <a:gd name="T46" fmla="*/ 32 w 36"/>
              <a:gd name="T47" fmla="*/ 36 h 42"/>
              <a:gd name="T48" fmla="*/ 36 w 36"/>
              <a:gd name="T49" fmla="*/ 38 h 42"/>
              <a:gd name="T50" fmla="*/ 36 w 36"/>
              <a:gd name="T51" fmla="*/ 41 h 42"/>
              <a:gd name="T52" fmla="*/ 33 w 36"/>
              <a:gd name="T53" fmla="*/ 41 h 42"/>
              <a:gd name="T54" fmla="*/ 32 w 36"/>
              <a:gd name="T55" fmla="*/ 40 h 42"/>
              <a:gd name="T56" fmla="*/ 31 w 36"/>
              <a:gd name="T57" fmla="*/ 38 h 42"/>
              <a:gd name="T58" fmla="*/ 29 w 36"/>
              <a:gd name="T59" fmla="*/ 37 h 42"/>
              <a:gd name="T60" fmla="*/ 29 w 36"/>
              <a:gd name="T61" fmla="*/ 38 h 42"/>
              <a:gd name="T62" fmla="*/ 29 w 36"/>
              <a:gd name="T63" fmla="*/ 39 h 42"/>
              <a:gd name="T64" fmla="*/ 25 w 36"/>
              <a:gd name="T65" fmla="*/ 42 h 42"/>
              <a:gd name="T66" fmla="*/ 18 w 36"/>
              <a:gd name="T67" fmla="*/ 37 h 42"/>
              <a:gd name="T68" fmla="*/ 19 w 36"/>
              <a:gd name="T69" fmla="*/ 31 h 42"/>
              <a:gd name="T70" fmla="*/ 17 w 36"/>
              <a:gd name="T71" fmla="*/ 30 h 42"/>
              <a:gd name="T72" fmla="*/ 9 w 36"/>
              <a:gd name="T73" fmla="*/ 29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36" h="42">
                <a:moveTo>
                  <a:pt x="9" y="29"/>
                </a:moveTo>
                <a:lnTo>
                  <a:pt x="9" y="22"/>
                </a:lnTo>
                <a:lnTo>
                  <a:pt x="0" y="14"/>
                </a:lnTo>
                <a:lnTo>
                  <a:pt x="5" y="7"/>
                </a:lnTo>
                <a:lnTo>
                  <a:pt x="8" y="8"/>
                </a:lnTo>
                <a:lnTo>
                  <a:pt x="11" y="9"/>
                </a:lnTo>
                <a:lnTo>
                  <a:pt x="15" y="6"/>
                </a:lnTo>
                <a:lnTo>
                  <a:pt x="16" y="0"/>
                </a:lnTo>
                <a:lnTo>
                  <a:pt x="20" y="1"/>
                </a:lnTo>
                <a:lnTo>
                  <a:pt x="22" y="2"/>
                </a:lnTo>
                <a:lnTo>
                  <a:pt x="25" y="8"/>
                </a:lnTo>
                <a:lnTo>
                  <a:pt x="29" y="8"/>
                </a:lnTo>
                <a:lnTo>
                  <a:pt x="32" y="13"/>
                </a:lnTo>
                <a:lnTo>
                  <a:pt x="32" y="18"/>
                </a:lnTo>
                <a:lnTo>
                  <a:pt x="29" y="19"/>
                </a:lnTo>
                <a:lnTo>
                  <a:pt x="31" y="22"/>
                </a:lnTo>
                <a:lnTo>
                  <a:pt x="28" y="28"/>
                </a:lnTo>
                <a:lnTo>
                  <a:pt x="27" y="28"/>
                </a:lnTo>
                <a:lnTo>
                  <a:pt x="28" y="26"/>
                </a:lnTo>
                <a:lnTo>
                  <a:pt x="26" y="25"/>
                </a:lnTo>
                <a:lnTo>
                  <a:pt x="22" y="26"/>
                </a:lnTo>
                <a:lnTo>
                  <a:pt x="29" y="29"/>
                </a:lnTo>
                <a:lnTo>
                  <a:pt x="29" y="36"/>
                </a:lnTo>
                <a:lnTo>
                  <a:pt x="32" y="36"/>
                </a:lnTo>
                <a:lnTo>
                  <a:pt x="36" y="38"/>
                </a:lnTo>
                <a:lnTo>
                  <a:pt x="36" y="41"/>
                </a:lnTo>
                <a:lnTo>
                  <a:pt x="33" y="41"/>
                </a:lnTo>
                <a:lnTo>
                  <a:pt x="32" y="40"/>
                </a:lnTo>
                <a:lnTo>
                  <a:pt x="31" y="38"/>
                </a:lnTo>
                <a:lnTo>
                  <a:pt x="29" y="37"/>
                </a:lnTo>
                <a:lnTo>
                  <a:pt x="29" y="38"/>
                </a:lnTo>
                <a:lnTo>
                  <a:pt x="29" y="39"/>
                </a:lnTo>
                <a:lnTo>
                  <a:pt x="25" y="42"/>
                </a:lnTo>
                <a:lnTo>
                  <a:pt x="18" y="37"/>
                </a:lnTo>
                <a:lnTo>
                  <a:pt x="19" y="31"/>
                </a:lnTo>
                <a:lnTo>
                  <a:pt x="17" y="30"/>
                </a:lnTo>
                <a:lnTo>
                  <a:pt x="9" y="29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0" name="Freeform 29"/>
          <xdr:cNvSpPr>
            <a:spLocks/>
          </xdr:cNvSpPr>
        </xdr:nvSpPr>
        <xdr:spPr bwMode="auto">
          <a:xfrm>
            <a:off x="3871595" y="2893695"/>
            <a:ext cx="190500" cy="142875"/>
          </a:xfrm>
          <a:custGeom>
            <a:avLst/>
            <a:gdLst>
              <a:gd name="T0" fmla="*/ 2 w 20"/>
              <a:gd name="T1" fmla="*/ 9 h 15"/>
              <a:gd name="T2" fmla="*/ 6 w 20"/>
              <a:gd name="T3" fmla="*/ 1 h 15"/>
              <a:gd name="T4" fmla="*/ 12 w 20"/>
              <a:gd name="T5" fmla="*/ 0 h 15"/>
              <a:gd name="T6" fmla="*/ 20 w 20"/>
              <a:gd name="T7" fmla="*/ 1 h 15"/>
              <a:gd name="T8" fmla="*/ 19 w 20"/>
              <a:gd name="T9" fmla="*/ 7 h 15"/>
              <a:gd name="T10" fmla="*/ 17 w 20"/>
              <a:gd name="T11" fmla="*/ 7 h 15"/>
              <a:gd name="T12" fmla="*/ 18 w 20"/>
              <a:gd name="T13" fmla="*/ 8 h 15"/>
              <a:gd name="T14" fmla="*/ 20 w 20"/>
              <a:gd name="T15" fmla="*/ 9 h 15"/>
              <a:gd name="T16" fmla="*/ 19 w 20"/>
              <a:gd name="T17" fmla="*/ 14 h 15"/>
              <a:gd name="T18" fmla="*/ 14 w 20"/>
              <a:gd name="T19" fmla="*/ 15 h 15"/>
              <a:gd name="T20" fmla="*/ 5 w 20"/>
              <a:gd name="T21" fmla="*/ 12 h 15"/>
              <a:gd name="T22" fmla="*/ 3 w 20"/>
              <a:gd name="T23" fmla="*/ 14 h 15"/>
              <a:gd name="T24" fmla="*/ 0 w 20"/>
              <a:gd name="T25" fmla="*/ 13 h 15"/>
              <a:gd name="T26" fmla="*/ 2 w 20"/>
              <a:gd name="T27" fmla="*/ 9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0" h="15">
                <a:moveTo>
                  <a:pt x="2" y="9"/>
                </a:moveTo>
                <a:lnTo>
                  <a:pt x="6" y="1"/>
                </a:lnTo>
                <a:lnTo>
                  <a:pt x="12" y="0"/>
                </a:lnTo>
                <a:lnTo>
                  <a:pt x="20" y="1"/>
                </a:lnTo>
                <a:lnTo>
                  <a:pt x="19" y="7"/>
                </a:lnTo>
                <a:lnTo>
                  <a:pt x="17" y="7"/>
                </a:lnTo>
                <a:lnTo>
                  <a:pt x="18" y="8"/>
                </a:lnTo>
                <a:lnTo>
                  <a:pt x="20" y="9"/>
                </a:lnTo>
                <a:lnTo>
                  <a:pt x="19" y="14"/>
                </a:lnTo>
                <a:lnTo>
                  <a:pt x="14" y="15"/>
                </a:lnTo>
                <a:lnTo>
                  <a:pt x="5" y="12"/>
                </a:lnTo>
                <a:lnTo>
                  <a:pt x="3" y="14"/>
                </a:lnTo>
                <a:lnTo>
                  <a:pt x="0" y="13"/>
                </a:lnTo>
                <a:lnTo>
                  <a:pt x="2" y="9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1" name="Freeform 30"/>
          <xdr:cNvSpPr>
            <a:spLocks/>
          </xdr:cNvSpPr>
        </xdr:nvSpPr>
        <xdr:spPr bwMode="auto">
          <a:xfrm>
            <a:off x="4004945" y="3027045"/>
            <a:ext cx="123825" cy="133350"/>
          </a:xfrm>
          <a:custGeom>
            <a:avLst/>
            <a:gdLst>
              <a:gd name="T0" fmla="*/ 2 w 13"/>
              <a:gd name="T1" fmla="*/ 7 h 14"/>
              <a:gd name="T2" fmla="*/ 4 w 13"/>
              <a:gd name="T3" fmla="*/ 4 h 14"/>
              <a:gd name="T4" fmla="*/ 1 w 13"/>
              <a:gd name="T5" fmla="*/ 3 h 14"/>
              <a:gd name="T6" fmla="*/ 0 w 13"/>
              <a:gd name="T7" fmla="*/ 1 h 14"/>
              <a:gd name="T8" fmla="*/ 5 w 13"/>
              <a:gd name="T9" fmla="*/ 0 h 14"/>
              <a:gd name="T10" fmla="*/ 13 w 13"/>
              <a:gd name="T11" fmla="*/ 1 h 14"/>
              <a:gd name="T12" fmla="*/ 11 w 13"/>
              <a:gd name="T13" fmla="*/ 3 h 14"/>
              <a:gd name="T14" fmla="*/ 7 w 13"/>
              <a:gd name="T15" fmla="*/ 3 h 14"/>
              <a:gd name="T16" fmla="*/ 5 w 13"/>
              <a:gd name="T17" fmla="*/ 8 h 14"/>
              <a:gd name="T18" fmla="*/ 5 w 13"/>
              <a:gd name="T19" fmla="*/ 12 h 14"/>
              <a:gd name="T20" fmla="*/ 3 w 13"/>
              <a:gd name="T21" fmla="*/ 14 h 14"/>
              <a:gd name="T22" fmla="*/ 0 w 13"/>
              <a:gd name="T23" fmla="*/ 13 h 14"/>
              <a:gd name="T24" fmla="*/ 0 w 13"/>
              <a:gd name="T25" fmla="*/ 10 h 14"/>
              <a:gd name="T26" fmla="*/ 2 w 13"/>
              <a:gd name="T27" fmla="*/ 7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3" h="14">
                <a:moveTo>
                  <a:pt x="2" y="7"/>
                </a:moveTo>
                <a:lnTo>
                  <a:pt x="4" y="4"/>
                </a:lnTo>
                <a:lnTo>
                  <a:pt x="1" y="3"/>
                </a:lnTo>
                <a:lnTo>
                  <a:pt x="0" y="1"/>
                </a:lnTo>
                <a:lnTo>
                  <a:pt x="5" y="0"/>
                </a:lnTo>
                <a:lnTo>
                  <a:pt x="13" y="1"/>
                </a:lnTo>
                <a:lnTo>
                  <a:pt x="11" y="3"/>
                </a:lnTo>
                <a:lnTo>
                  <a:pt x="7" y="3"/>
                </a:lnTo>
                <a:lnTo>
                  <a:pt x="5" y="8"/>
                </a:lnTo>
                <a:lnTo>
                  <a:pt x="5" y="12"/>
                </a:lnTo>
                <a:lnTo>
                  <a:pt x="3" y="14"/>
                </a:lnTo>
                <a:lnTo>
                  <a:pt x="0" y="13"/>
                </a:lnTo>
                <a:lnTo>
                  <a:pt x="0" y="10"/>
                </a:lnTo>
                <a:lnTo>
                  <a:pt x="2" y="7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2" name="Freeform 31"/>
          <xdr:cNvSpPr>
            <a:spLocks/>
          </xdr:cNvSpPr>
        </xdr:nvSpPr>
        <xdr:spPr bwMode="auto">
          <a:xfrm>
            <a:off x="4090670" y="3093720"/>
            <a:ext cx="114300" cy="152400"/>
          </a:xfrm>
          <a:custGeom>
            <a:avLst/>
            <a:gdLst>
              <a:gd name="T0" fmla="*/ 3 w 12"/>
              <a:gd name="T1" fmla="*/ 0 h 16"/>
              <a:gd name="T2" fmla="*/ 10 w 12"/>
              <a:gd name="T3" fmla="*/ 2 h 16"/>
              <a:gd name="T4" fmla="*/ 12 w 12"/>
              <a:gd name="T5" fmla="*/ 4 h 16"/>
              <a:gd name="T6" fmla="*/ 11 w 12"/>
              <a:gd name="T7" fmla="*/ 6 h 16"/>
              <a:gd name="T8" fmla="*/ 12 w 12"/>
              <a:gd name="T9" fmla="*/ 13 h 16"/>
              <a:gd name="T10" fmla="*/ 9 w 12"/>
              <a:gd name="T11" fmla="*/ 16 h 16"/>
              <a:gd name="T12" fmla="*/ 3 w 12"/>
              <a:gd name="T13" fmla="*/ 12 h 16"/>
              <a:gd name="T14" fmla="*/ 4 w 12"/>
              <a:gd name="T15" fmla="*/ 5 h 16"/>
              <a:gd name="T16" fmla="*/ 0 w 12"/>
              <a:gd name="T17" fmla="*/ 2 h 16"/>
              <a:gd name="T18" fmla="*/ 3 w 12"/>
              <a:gd name="T19" fmla="*/ 0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2" h="16">
                <a:moveTo>
                  <a:pt x="3" y="0"/>
                </a:moveTo>
                <a:lnTo>
                  <a:pt x="10" y="2"/>
                </a:lnTo>
                <a:lnTo>
                  <a:pt x="12" y="4"/>
                </a:lnTo>
                <a:lnTo>
                  <a:pt x="11" y="6"/>
                </a:lnTo>
                <a:lnTo>
                  <a:pt x="12" y="13"/>
                </a:lnTo>
                <a:lnTo>
                  <a:pt x="9" y="16"/>
                </a:lnTo>
                <a:lnTo>
                  <a:pt x="3" y="12"/>
                </a:lnTo>
                <a:lnTo>
                  <a:pt x="4" y="5"/>
                </a:lnTo>
                <a:lnTo>
                  <a:pt x="0" y="2"/>
                </a:lnTo>
                <a:lnTo>
                  <a:pt x="3" y="0"/>
                </a:lnTo>
                <a:close/>
              </a:path>
            </a:pathLst>
          </a:custGeom>
          <a:solidFill>
            <a:srgbClr val="94F2F2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3" name="Freeform 32"/>
          <xdr:cNvSpPr>
            <a:spLocks/>
          </xdr:cNvSpPr>
        </xdr:nvSpPr>
        <xdr:spPr bwMode="auto">
          <a:xfrm>
            <a:off x="3824605" y="3007995"/>
            <a:ext cx="189865" cy="190500"/>
          </a:xfrm>
          <a:custGeom>
            <a:avLst/>
            <a:gdLst>
              <a:gd name="T0" fmla="*/ 8 w 20"/>
              <a:gd name="T1" fmla="*/ 2 h 20"/>
              <a:gd name="T2" fmla="*/ 10 w 20"/>
              <a:gd name="T3" fmla="*/ 0 h 20"/>
              <a:gd name="T4" fmla="*/ 19 w 20"/>
              <a:gd name="T5" fmla="*/ 3 h 20"/>
              <a:gd name="T6" fmla="*/ 20 w 20"/>
              <a:gd name="T7" fmla="*/ 5 h 20"/>
              <a:gd name="T8" fmla="*/ 13 w 20"/>
              <a:gd name="T9" fmla="*/ 8 h 20"/>
              <a:gd name="T10" fmla="*/ 10 w 20"/>
              <a:gd name="T11" fmla="*/ 11 h 20"/>
              <a:gd name="T12" fmla="*/ 11 w 20"/>
              <a:gd name="T13" fmla="*/ 16 h 20"/>
              <a:gd name="T14" fmla="*/ 9 w 20"/>
              <a:gd name="T15" fmla="*/ 20 h 20"/>
              <a:gd name="T16" fmla="*/ 6 w 20"/>
              <a:gd name="T17" fmla="*/ 20 h 20"/>
              <a:gd name="T18" fmla="*/ 2 w 20"/>
              <a:gd name="T19" fmla="*/ 17 h 20"/>
              <a:gd name="T20" fmla="*/ 0 w 20"/>
              <a:gd name="T21" fmla="*/ 9 h 20"/>
              <a:gd name="T22" fmla="*/ 5 w 20"/>
              <a:gd name="T23" fmla="*/ 1 h 20"/>
              <a:gd name="T24" fmla="*/ 8 w 20"/>
              <a:gd name="T25" fmla="*/ 2 h 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0" h="20">
                <a:moveTo>
                  <a:pt x="8" y="2"/>
                </a:moveTo>
                <a:lnTo>
                  <a:pt x="10" y="0"/>
                </a:lnTo>
                <a:lnTo>
                  <a:pt x="19" y="3"/>
                </a:lnTo>
                <a:lnTo>
                  <a:pt x="20" y="5"/>
                </a:lnTo>
                <a:lnTo>
                  <a:pt x="13" y="8"/>
                </a:lnTo>
                <a:lnTo>
                  <a:pt x="10" y="11"/>
                </a:lnTo>
                <a:lnTo>
                  <a:pt x="11" y="16"/>
                </a:lnTo>
                <a:lnTo>
                  <a:pt x="9" y="20"/>
                </a:lnTo>
                <a:lnTo>
                  <a:pt x="6" y="20"/>
                </a:lnTo>
                <a:lnTo>
                  <a:pt x="2" y="17"/>
                </a:lnTo>
                <a:lnTo>
                  <a:pt x="0" y="9"/>
                </a:lnTo>
                <a:lnTo>
                  <a:pt x="5" y="1"/>
                </a:lnTo>
                <a:lnTo>
                  <a:pt x="8" y="2"/>
                </a:lnTo>
                <a:close/>
              </a:path>
            </a:pathLst>
          </a:custGeom>
          <a:solidFill>
            <a:srgbClr val="94F2F2"/>
          </a:solidFill>
          <a:ln w="0" cap="flat" cmpd="sng">
            <a:solidFill>
              <a:srgbClr val="C0C0C0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4" name="Freeform 33"/>
          <xdr:cNvSpPr>
            <a:spLocks/>
          </xdr:cNvSpPr>
        </xdr:nvSpPr>
        <xdr:spPr bwMode="auto">
          <a:xfrm>
            <a:off x="3909695" y="3055620"/>
            <a:ext cx="133350" cy="209550"/>
          </a:xfrm>
          <a:custGeom>
            <a:avLst/>
            <a:gdLst>
              <a:gd name="T0" fmla="*/ 4 w 14"/>
              <a:gd name="T1" fmla="*/ 3 h 22"/>
              <a:gd name="T2" fmla="*/ 11 w 14"/>
              <a:gd name="T3" fmla="*/ 0 h 22"/>
              <a:gd name="T4" fmla="*/ 14 w 14"/>
              <a:gd name="T5" fmla="*/ 1 h 22"/>
              <a:gd name="T6" fmla="*/ 12 w 14"/>
              <a:gd name="T7" fmla="*/ 4 h 22"/>
              <a:gd name="T8" fmla="*/ 10 w 14"/>
              <a:gd name="T9" fmla="*/ 7 h 22"/>
              <a:gd name="T10" fmla="*/ 10 w 14"/>
              <a:gd name="T11" fmla="*/ 10 h 22"/>
              <a:gd name="T12" fmla="*/ 13 w 14"/>
              <a:gd name="T13" fmla="*/ 11 h 22"/>
              <a:gd name="T14" fmla="*/ 13 w 14"/>
              <a:gd name="T15" fmla="*/ 16 h 22"/>
              <a:gd name="T16" fmla="*/ 11 w 14"/>
              <a:gd name="T17" fmla="*/ 22 h 22"/>
              <a:gd name="T18" fmla="*/ 7 w 14"/>
              <a:gd name="T19" fmla="*/ 22 h 22"/>
              <a:gd name="T20" fmla="*/ 6 w 14"/>
              <a:gd name="T21" fmla="*/ 18 h 22"/>
              <a:gd name="T22" fmla="*/ 0 w 14"/>
              <a:gd name="T23" fmla="*/ 15 h 22"/>
              <a:gd name="T24" fmla="*/ 2 w 14"/>
              <a:gd name="T25" fmla="*/ 11 h 22"/>
              <a:gd name="T26" fmla="*/ 1 w 14"/>
              <a:gd name="T27" fmla="*/ 6 h 22"/>
              <a:gd name="T28" fmla="*/ 4 w 14"/>
              <a:gd name="T29" fmla="*/ 3 h 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4" h="22">
                <a:moveTo>
                  <a:pt x="4" y="3"/>
                </a:moveTo>
                <a:lnTo>
                  <a:pt x="11" y="0"/>
                </a:lnTo>
                <a:lnTo>
                  <a:pt x="14" y="1"/>
                </a:lnTo>
                <a:lnTo>
                  <a:pt x="12" y="4"/>
                </a:lnTo>
                <a:lnTo>
                  <a:pt x="10" y="7"/>
                </a:lnTo>
                <a:lnTo>
                  <a:pt x="10" y="10"/>
                </a:lnTo>
                <a:lnTo>
                  <a:pt x="13" y="11"/>
                </a:lnTo>
                <a:lnTo>
                  <a:pt x="13" y="16"/>
                </a:lnTo>
                <a:lnTo>
                  <a:pt x="11" y="22"/>
                </a:lnTo>
                <a:lnTo>
                  <a:pt x="7" y="22"/>
                </a:lnTo>
                <a:lnTo>
                  <a:pt x="6" y="18"/>
                </a:lnTo>
                <a:lnTo>
                  <a:pt x="0" y="15"/>
                </a:lnTo>
                <a:lnTo>
                  <a:pt x="2" y="11"/>
                </a:lnTo>
                <a:lnTo>
                  <a:pt x="1" y="6"/>
                </a:lnTo>
                <a:lnTo>
                  <a:pt x="4" y="3"/>
                </a:lnTo>
                <a:close/>
              </a:path>
            </a:pathLst>
          </a:custGeom>
          <a:solidFill>
            <a:srgbClr val="94F2F2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5" name="Freeform 34"/>
          <xdr:cNvSpPr>
            <a:spLocks/>
          </xdr:cNvSpPr>
        </xdr:nvSpPr>
        <xdr:spPr bwMode="auto">
          <a:xfrm>
            <a:off x="4033520" y="3055620"/>
            <a:ext cx="95250" cy="180975"/>
          </a:xfrm>
          <a:custGeom>
            <a:avLst/>
            <a:gdLst>
              <a:gd name="T0" fmla="*/ 4 w 10"/>
              <a:gd name="T1" fmla="*/ 0 h 19"/>
              <a:gd name="T2" fmla="*/ 8 w 10"/>
              <a:gd name="T3" fmla="*/ 0 h 19"/>
              <a:gd name="T4" fmla="*/ 9 w 10"/>
              <a:gd name="T5" fmla="*/ 4 h 19"/>
              <a:gd name="T6" fmla="*/ 6 w 10"/>
              <a:gd name="T7" fmla="*/ 6 h 19"/>
              <a:gd name="T8" fmla="*/ 10 w 10"/>
              <a:gd name="T9" fmla="*/ 9 h 19"/>
              <a:gd name="T10" fmla="*/ 9 w 10"/>
              <a:gd name="T11" fmla="*/ 16 h 19"/>
              <a:gd name="T12" fmla="*/ 6 w 10"/>
              <a:gd name="T13" fmla="*/ 19 h 19"/>
              <a:gd name="T14" fmla="*/ 0 w 10"/>
              <a:gd name="T15" fmla="*/ 16 h 19"/>
              <a:gd name="T16" fmla="*/ 0 w 10"/>
              <a:gd name="T17" fmla="*/ 11 h 19"/>
              <a:gd name="T18" fmla="*/ 2 w 10"/>
              <a:gd name="T19" fmla="*/ 9 h 19"/>
              <a:gd name="T20" fmla="*/ 2 w 10"/>
              <a:gd name="T21" fmla="*/ 5 h 19"/>
              <a:gd name="T22" fmla="*/ 4 w 10"/>
              <a:gd name="T23" fmla="*/ 0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0" h="19">
                <a:moveTo>
                  <a:pt x="4" y="0"/>
                </a:moveTo>
                <a:lnTo>
                  <a:pt x="8" y="0"/>
                </a:lnTo>
                <a:lnTo>
                  <a:pt x="9" y="4"/>
                </a:lnTo>
                <a:lnTo>
                  <a:pt x="6" y="6"/>
                </a:lnTo>
                <a:lnTo>
                  <a:pt x="10" y="9"/>
                </a:lnTo>
                <a:lnTo>
                  <a:pt x="9" y="16"/>
                </a:lnTo>
                <a:lnTo>
                  <a:pt x="6" y="19"/>
                </a:lnTo>
                <a:lnTo>
                  <a:pt x="0" y="16"/>
                </a:lnTo>
                <a:lnTo>
                  <a:pt x="0" y="11"/>
                </a:lnTo>
                <a:lnTo>
                  <a:pt x="2" y="9"/>
                </a:lnTo>
                <a:lnTo>
                  <a:pt x="2" y="5"/>
                </a:lnTo>
                <a:lnTo>
                  <a:pt x="4" y="0"/>
                </a:lnTo>
                <a:close/>
              </a:path>
            </a:pathLst>
          </a:custGeom>
          <a:solidFill>
            <a:srgbClr val="E64285"/>
          </a:soli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IE"/>
          </a:p>
        </xdr:txBody>
      </xdr:sp>
      <xdr:sp macro="" textlink="">
        <xdr:nvSpPr>
          <xdr:cNvPr id="36" name="Text Box 36"/>
          <xdr:cNvSpPr txBox="1">
            <a:spLocks noChangeArrowheads="1"/>
          </xdr:cNvSpPr>
        </xdr:nvSpPr>
        <xdr:spPr bwMode="auto">
          <a:xfrm>
            <a:off x="2286901" y="654184"/>
            <a:ext cx="843014" cy="4476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Donegal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934 (6.1%)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7" name="Text Box 37"/>
          <xdr:cNvSpPr txBox="1">
            <a:spLocks noChangeArrowheads="1"/>
          </xdr:cNvSpPr>
        </xdr:nvSpPr>
        <xdr:spPr bwMode="auto">
          <a:xfrm>
            <a:off x="1712591" y="1760218"/>
            <a:ext cx="836930" cy="342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Sligo/Leitrim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341 (70.1%)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8" name="Text Box 38"/>
          <xdr:cNvSpPr txBox="1">
            <a:spLocks noChangeArrowheads="1"/>
          </xdr:cNvSpPr>
        </xdr:nvSpPr>
        <xdr:spPr bwMode="auto">
          <a:xfrm>
            <a:off x="1942465" y="2236470"/>
            <a:ext cx="789305" cy="516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Roscommon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409 (84.1%)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9" name="Text Box 39"/>
          <xdr:cNvSpPr txBox="1">
            <a:spLocks noChangeArrowheads="1"/>
          </xdr:cNvSpPr>
        </xdr:nvSpPr>
        <xdr:spPr bwMode="auto">
          <a:xfrm>
            <a:off x="2514600" y="2465069"/>
            <a:ext cx="798830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Longford/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Westmeath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740 (5.0%)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0" name="Text Box 40"/>
          <xdr:cNvSpPr txBox="1">
            <a:spLocks noChangeArrowheads="1"/>
          </xdr:cNvSpPr>
        </xdr:nvSpPr>
        <xdr:spPr bwMode="auto">
          <a:xfrm>
            <a:off x="2848610" y="1941195"/>
            <a:ext cx="1028700" cy="457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Cavan/Monaghan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716 (86.7%)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1" name="Text Box 41"/>
          <xdr:cNvSpPr txBox="1">
            <a:spLocks noChangeArrowheads="1"/>
          </xdr:cNvSpPr>
        </xdr:nvSpPr>
        <xdr:spPr bwMode="auto">
          <a:xfrm>
            <a:off x="2609097" y="3142064"/>
            <a:ext cx="798830" cy="342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Laois/Offaly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655 (7.3%)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2" name="Text Box 42"/>
          <xdr:cNvSpPr txBox="1">
            <a:spLocks noChangeArrowheads="1"/>
          </xdr:cNvSpPr>
        </xdr:nvSpPr>
        <xdr:spPr bwMode="auto">
          <a:xfrm>
            <a:off x="3250610" y="2954017"/>
            <a:ext cx="726380" cy="666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Kildare/</a:t>
            </a:r>
            <a:endParaRPr lang="en-IE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West Wicklow</a:t>
            </a:r>
            <a:endParaRPr lang="en-IE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1,061 (7.5%)</a:t>
            </a:r>
            <a:endParaRPr lang="en-IE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3" name="Text Box 43"/>
          <xdr:cNvSpPr txBox="1">
            <a:spLocks noChangeArrowheads="1"/>
          </xdr:cNvSpPr>
        </xdr:nvSpPr>
        <xdr:spPr bwMode="auto">
          <a:xfrm>
            <a:off x="3909695" y="3351276"/>
            <a:ext cx="792933" cy="5684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Wicklow East 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617 (5.7%)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just">
              <a:spcAft>
                <a:spcPts val="0"/>
              </a:spcAft>
            </a:pPr>
            <a:r>
              <a:rPr lang="en-IE" sz="1000">
                <a:solidFill>
                  <a:srgbClr val="800080"/>
                </a:solidFill>
                <a:effectLst/>
                <a:latin typeface="Calibri"/>
                <a:ea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4" name="Text Box 44"/>
          <xdr:cNvSpPr txBox="1">
            <a:spLocks noChangeArrowheads="1"/>
          </xdr:cNvSpPr>
        </xdr:nvSpPr>
        <xdr:spPr bwMode="auto">
          <a:xfrm>
            <a:off x="1371600" y="3493770"/>
            <a:ext cx="79756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 b="1">
                <a:solidFill>
                  <a:srgbClr val="FFFFFF"/>
                </a:solidFill>
                <a:effectLst/>
                <a:latin typeface="Calibri"/>
                <a:ea typeface="Times New Roman"/>
              </a:rPr>
              <a:t>Clare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271 (69.7%)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5" name="Text Box 45"/>
          <xdr:cNvSpPr txBox="1">
            <a:spLocks noChangeArrowheads="1"/>
          </xdr:cNvSpPr>
        </xdr:nvSpPr>
        <xdr:spPr bwMode="auto">
          <a:xfrm>
            <a:off x="914400" y="4655184"/>
            <a:ext cx="570865" cy="5060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Kerry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680 (4.7%)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6" name="Text Box 46"/>
          <xdr:cNvSpPr txBox="1">
            <a:spLocks noChangeArrowheads="1"/>
          </xdr:cNvSpPr>
        </xdr:nvSpPr>
        <xdr:spPr bwMode="auto">
          <a:xfrm>
            <a:off x="1256044" y="2122169"/>
            <a:ext cx="751191" cy="6305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Mayo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939 (78.9%)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7" name="Text Box 47"/>
          <xdr:cNvSpPr txBox="1">
            <a:spLocks noChangeArrowheads="1"/>
          </xdr:cNvSpPr>
        </xdr:nvSpPr>
        <xdr:spPr bwMode="auto">
          <a:xfrm>
            <a:off x="1714500" y="2826385"/>
            <a:ext cx="570865" cy="5248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 b="0">
                <a:solidFill>
                  <a:srgbClr val="17365D"/>
                </a:solidFill>
                <a:effectLst/>
                <a:latin typeface="Calibri"/>
                <a:ea typeface="Times New Roman"/>
              </a:rPr>
              <a:t>Galway</a:t>
            </a:r>
            <a:endParaRPr lang="en-IE" sz="1000" b="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 b="0">
                <a:solidFill>
                  <a:srgbClr val="17365D"/>
                </a:solidFill>
                <a:effectLst/>
                <a:latin typeface="Calibri"/>
                <a:ea typeface="Times New Roman"/>
              </a:rPr>
              <a:t>912 (0.7%)</a:t>
            </a:r>
            <a:endParaRPr lang="en-IE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8" name="Text Box 48"/>
          <xdr:cNvSpPr txBox="1">
            <a:spLocks noChangeArrowheads="1"/>
          </xdr:cNvSpPr>
        </xdr:nvSpPr>
        <xdr:spPr bwMode="auto">
          <a:xfrm>
            <a:off x="2092961" y="3434639"/>
            <a:ext cx="831794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North Tipperary/ East Limerick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263 (59.3%)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9" name="Text Box 49"/>
          <xdr:cNvSpPr txBox="1">
            <a:spLocks noChangeArrowheads="1"/>
          </xdr:cNvSpPr>
        </xdr:nvSpPr>
        <xdr:spPr bwMode="auto">
          <a:xfrm>
            <a:off x="1541142" y="4065270"/>
            <a:ext cx="798830" cy="342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Limerick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547 (57.8%)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0" name="Text Box 51"/>
          <xdr:cNvSpPr txBox="1">
            <a:spLocks noChangeArrowheads="1"/>
          </xdr:cNvSpPr>
        </xdr:nvSpPr>
        <xdr:spPr bwMode="auto">
          <a:xfrm>
            <a:off x="1143000" y="5275580"/>
            <a:ext cx="798830" cy="352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West Cork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308 (3.6%)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1" name="Text Box 52"/>
          <xdr:cNvSpPr txBox="1">
            <a:spLocks noChangeArrowheads="1"/>
          </xdr:cNvSpPr>
        </xdr:nvSpPr>
        <xdr:spPr bwMode="auto">
          <a:xfrm>
            <a:off x="1820978" y="5161280"/>
            <a:ext cx="910792" cy="3753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CC009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South Lee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1,293 (1.7%)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2" name="Text Box 53"/>
          <xdr:cNvSpPr txBox="1">
            <a:spLocks noChangeArrowheads="1"/>
          </xdr:cNvSpPr>
        </xdr:nvSpPr>
        <xdr:spPr bwMode="auto">
          <a:xfrm>
            <a:off x="1555435" y="4875526"/>
            <a:ext cx="846455" cy="3394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North Lee 1,225 (1.9%)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3" name="Text Box 54"/>
          <xdr:cNvSpPr txBox="1">
            <a:spLocks noChangeArrowheads="1"/>
          </xdr:cNvSpPr>
        </xdr:nvSpPr>
        <xdr:spPr bwMode="auto">
          <a:xfrm>
            <a:off x="1541145" y="4540885"/>
            <a:ext cx="798830" cy="3251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Tahoma"/>
                <a:ea typeface="Times New Roman"/>
                <a:cs typeface="Times New Roman"/>
              </a:rPr>
              <a:t>North Cork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Tahoma"/>
                <a:ea typeface="Times New Roman"/>
                <a:cs typeface="Times New Roman"/>
              </a:rPr>
              <a:t>457 (3.9%)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800">
                <a:solidFill>
                  <a:srgbClr val="17365D"/>
                </a:solidFill>
                <a:effectLst/>
                <a:latin typeface="Tahoma"/>
                <a:ea typeface="Times New Roman"/>
                <a:cs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4" name="Text Box 55"/>
          <xdr:cNvSpPr txBox="1">
            <a:spLocks noChangeArrowheads="1"/>
          </xdr:cNvSpPr>
        </xdr:nvSpPr>
        <xdr:spPr bwMode="auto">
          <a:xfrm>
            <a:off x="2616200" y="4532626"/>
            <a:ext cx="798830" cy="342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Waterford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579 (28.8%)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5" name="Text Box 56"/>
          <xdr:cNvSpPr txBox="1">
            <a:spLocks noChangeArrowheads="1"/>
          </xdr:cNvSpPr>
        </xdr:nvSpPr>
        <xdr:spPr bwMode="auto">
          <a:xfrm>
            <a:off x="2189978" y="4149727"/>
            <a:ext cx="1050217" cy="5626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850">
                <a:solidFill>
                  <a:srgbClr val="17365D"/>
                </a:solidFill>
                <a:effectLst/>
                <a:latin typeface="Calibri"/>
                <a:ea typeface="Times New Roman"/>
              </a:rPr>
              <a:t>South Tipperary</a:t>
            </a:r>
            <a:endParaRPr lang="en-IE" sz="85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17365D"/>
                </a:solidFill>
                <a:effectLst/>
                <a:latin typeface="Calibri"/>
                <a:ea typeface="Times New Roman"/>
              </a:rPr>
              <a:t>744 (9.8%)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6" name="Text Box 57"/>
          <xdr:cNvSpPr txBox="1">
            <a:spLocks noChangeArrowheads="1"/>
          </xdr:cNvSpPr>
        </xdr:nvSpPr>
        <xdr:spPr bwMode="auto">
          <a:xfrm>
            <a:off x="2834640" y="3855085"/>
            <a:ext cx="1036955" cy="468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Carlow/Kilkenny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FFFFFF"/>
                </a:solidFill>
                <a:effectLst/>
                <a:latin typeface="Calibri"/>
                <a:ea typeface="Times New Roman"/>
              </a:rPr>
              <a:t> 679 (12.5%)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7" name="Text Box 58"/>
          <xdr:cNvSpPr txBox="1">
            <a:spLocks noChangeArrowheads="1"/>
          </xdr:cNvSpPr>
        </xdr:nvSpPr>
        <xdr:spPr bwMode="auto">
          <a:xfrm>
            <a:off x="3690935" y="2128519"/>
            <a:ext cx="1011694" cy="403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Louth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    570 (98.6%)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8" name="Text Box 59"/>
          <xdr:cNvSpPr txBox="1">
            <a:spLocks noChangeArrowheads="1"/>
          </xdr:cNvSpPr>
        </xdr:nvSpPr>
        <xdr:spPr bwMode="auto">
          <a:xfrm>
            <a:off x="3403049" y="4122420"/>
            <a:ext cx="761365" cy="5530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Wexford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ysClr val="windowText" lastClr="000000"/>
                </a:solidFill>
                <a:effectLst/>
                <a:latin typeface="Calibri"/>
                <a:ea typeface="Times New Roman"/>
              </a:rPr>
              <a:t>574 (15.3%)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9" name="Text Box 60"/>
          <xdr:cNvSpPr txBox="1">
            <a:spLocks noChangeArrowheads="1"/>
          </xdr:cNvSpPr>
        </xdr:nvSpPr>
        <xdr:spPr bwMode="auto">
          <a:xfrm>
            <a:off x="3297262" y="2465070"/>
            <a:ext cx="831507" cy="499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Meath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1,102 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n-IE" sz="900">
                <a:solidFill>
                  <a:srgbClr val="003E90"/>
                </a:solidFill>
                <a:effectLst/>
                <a:latin typeface="Calibri"/>
                <a:ea typeface="Times New Roman"/>
              </a:rPr>
              <a:t>(99.4%)</a:t>
            </a:r>
            <a:endParaRPr lang="en-IE" sz="1000">
              <a:solidFill>
                <a:srgbClr val="003E90"/>
              </a:solidFill>
              <a:effectLst/>
              <a:latin typeface="Times New Roman"/>
              <a:ea typeface="Times New Roman"/>
            </a:endParaRPr>
          </a:p>
        </xdr:txBody>
      </xdr:sp>
    </xdr:grpSp>
    <xdr:clientData/>
  </xdr:twoCellAnchor>
  <xdr:twoCellAnchor>
    <xdr:from>
      <xdr:col>9</xdr:col>
      <xdr:colOff>19050</xdr:colOff>
      <xdr:row>28</xdr:row>
      <xdr:rowOff>19050</xdr:rowOff>
    </xdr:from>
    <xdr:to>
      <xdr:col>9</xdr:col>
      <xdr:colOff>431800</xdr:colOff>
      <xdr:row>30</xdr:row>
      <xdr:rowOff>159385</xdr:rowOff>
    </xdr:to>
    <xdr:sp macro="" textlink="">
      <xdr:nvSpPr>
        <xdr:cNvPr id="60" name="Freeform 59"/>
        <xdr:cNvSpPr>
          <a:spLocks/>
        </xdr:cNvSpPr>
      </xdr:nvSpPr>
      <xdr:spPr bwMode="auto">
        <a:xfrm>
          <a:off x="6424295" y="4724400"/>
          <a:ext cx="412750" cy="521335"/>
        </a:xfrm>
        <a:custGeom>
          <a:avLst/>
          <a:gdLst>
            <a:gd name="T0" fmla="*/ 2 w 11"/>
            <a:gd name="T1" fmla="*/ 13 h 14"/>
            <a:gd name="T2" fmla="*/ 3 w 11"/>
            <a:gd name="T3" fmla="*/ 8 h 14"/>
            <a:gd name="T4" fmla="*/ 1 w 11"/>
            <a:gd name="T5" fmla="*/ 7 h 14"/>
            <a:gd name="T6" fmla="*/ 0 w 11"/>
            <a:gd name="T7" fmla="*/ 6 h 14"/>
            <a:gd name="T8" fmla="*/ 2 w 11"/>
            <a:gd name="T9" fmla="*/ 6 h 14"/>
            <a:gd name="T10" fmla="*/ 3 w 11"/>
            <a:gd name="T11" fmla="*/ 0 h 14"/>
            <a:gd name="T12" fmla="*/ 5 w 11"/>
            <a:gd name="T13" fmla="*/ 1 h 14"/>
            <a:gd name="T14" fmla="*/ 4 w 11"/>
            <a:gd name="T15" fmla="*/ 7 h 14"/>
            <a:gd name="T16" fmla="*/ 11 w 11"/>
            <a:gd name="T17" fmla="*/ 12 h 14"/>
            <a:gd name="T18" fmla="*/ 10 w 11"/>
            <a:gd name="T19" fmla="*/ 14 h 14"/>
            <a:gd name="T20" fmla="*/ 2 w 11"/>
            <a:gd name="T21" fmla="*/ 13 h 1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11" h="14">
              <a:moveTo>
                <a:pt x="2" y="13"/>
              </a:moveTo>
              <a:lnTo>
                <a:pt x="3" y="8"/>
              </a:lnTo>
              <a:lnTo>
                <a:pt x="1" y="7"/>
              </a:lnTo>
              <a:lnTo>
                <a:pt x="0" y="6"/>
              </a:lnTo>
              <a:lnTo>
                <a:pt x="2" y="6"/>
              </a:lnTo>
              <a:lnTo>
                <a:pt x="3" y="0"/>
              </a:lnTo>
              <a:lnTo>
                <a:pt x="5" y="1"/>
              </a:lnTo>
              <a:lnTo>
                <a:pt x="4" y="7"/>
              </a:lnTo>
              <a:lnTo>
                <a:pt x="11" y="12"/>
              </a:lnTo>
              <a:lnTo>
                <a:pt x="10" y="14"/>
              </a:lnTo>
              <a:lnTo>
                <a:pt x="2" y="13"/>
              </a:lnTo>
              <a:close/>
            </a:path>
          </a:pathLst>
        </a:custGeom>
        <a:solidFill>
          <a:srgbClr val="E64285"/>
        </a:solidFill>
        <a:ln w="0" cap="flat" cmpd="sng">
          <a:solidFill>
            <a:srgbClr val="C0C0C0"/>
          </a:solidFill>
          <a:prstDash val="solid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8</xdr:col>
      <xdr:colOff>514350</xdr:colOff>
      <xdr:row>30</xdr:row>
      <xdr:rowOff>123825</xdr:rowOff>
    </xdr:from>
    <xdr:to>
      <xdr:col>9</xdr:col>
      <xdr:colOff>392430</xdr:colOff>
      <xdr:row>33</xdr:row>
      <xdr:rowOff>73025</xdr:rowOff>
    </xdr:to>
    <xdr:sp macro="" textlink="">
      <xdr:nvSpPr>
        <xdr:cNvPr id="61" name="Freeform 60"/>
        <xdr:cNvSpPr>
          <a:spLocks/>
        </xdr:cNvSpPr>
      </xdr:nvSpPr>
      <xdr:spPr bwMode="auto">
        <a:xfrm>
          <a:off x="6305550" y="5210175"/>
          <a:ext cx="487680" cy="520700"/>
        </a:xfrm>
        <a:custGeom>
          <a:avLst/>
          <a:gdLst>
            <a:gd name="T0" fmla="*/ 2 w 13"/>
            <a:gd name="T1" fmla="*/ 7 h 14"/>
            <a:gd name="T2" fmla="*/ 4 w 13"/>
            <a:gd name="T3" fmla="*/ 4 h 14"/>
            <a:gd name="T4" fmla="*/ 1 w 13"/>
            <a:gd name="T5" fmla="*/ 3 h 14"/>
            <a:gd name="T6" fmla="*/ 0 w 13"/>
            <a:gd name="T7" fmla="*/ 1 h 14"/>
            <a:gd name="T8" fmla="*/ 5 w 13"/>
            <a:gd name="T9" fmla="*/ 0 h 14"/>
            <a:gd name="T10" fmla="*/ 13 w 13"/>
            <a:gd name="T11" fmla="*/ 1 h 14"/>
            <a:gd name="T12" fmla="*/ 11 w 13"/>
            <a:gd name="T13" fmla="*/ 3 h 14"/>
            <a:gd name="T14" fmla="*/ 7 w 13"/>
            <a:gd name="T15" fmla="*/ 3 h 14"/>
            <a:gd name="T16" fmla="*/ 5 w 13"/>
            <a:gd name="T17" fmla="*/ 8 h 14"/>
            <a:gd name="T18" fmla="*/ 5 w 13"/>
            <a:gd name="T19" fmla="*/ 12 h 14"/>
            <a:gd name="T20" fmla="*/ 3 w 13"/>
            <a:gd name="T21" fmla="*/ 14 h 14"/>
            <a:gd name="T22" fmla="*/ 0 w 13"/>
            <a:gd name="T23" fmla="*/ 13 h 14"/>
            <a:gd name="T24" fmla="*/ 0 w 13"/>
            <a:gd name="T25" fmla="*/ 10 h 14"/>
            <a:gd name="T26" fmla="*/ 2 w 13"/>
            <a:gd name="T27" fmla="*/ 7 h 1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</a:cxnLst>
          <a:rect l="0" t="0" r="r" b="b"/>
          <a:pathLst>
            <a:path w="13" h="14">
              <a:moveTo>
                <a:pt x="2" y="7"/>
              </a:moveTo>
              <a:lnTo>
                <a:pt x="4" y="4"/>
              </a:lnTo>
              <a:lnTo>
                <a:pt x="1" y="3"/>
              </a:lnTo>
              <a:lnTo>
                <a:pt x="0" y="1"/>
              </a:lnTo>
              <a:lnTo>
                <a:pt x="5" y="0"/>
              </a:lnTo>
              <a:lnTo>
                <a:pt x="13" y="1"/>
              </a:lnTo>
              <a:lnTo>
                <a:pt x="11" y="3"/>
              </a:lnTo>
              <a:lnTo>
                <a:pt x="7" y="3"/>
              </a:lnTo>
              <a:lnTo>
                <a:pt x="5" y="8"/>
              </a:lnTo>
              <a:lnTo>
                <a:pt x="5" y="12"/>
              </a:lnTo>
              <a:lnTo>
                <a:pt x="3" y="14"/>
              </a:lnTo>
              <a:lnTo>
                <a:pt x="0" y="13"/>
              </a:lnTo>
              <a:lnTo>
                <a:pt x="0" y="10"/>
              </a:lnTo>
              <a:lnTo>
                <a:pt x="2" y="7"/>
              </a:lnTo>
              <a:close/>
            </a:path>
          </a:pathLst>
        </a:custGeom>
        <a:solidFill>
          <a:srgbClr val="94F2F2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6</xdr:col>
      <xdr:colOff>448234</xdr:colOff>
      <xdr:row>1</xdr:row>
      <xdr:rowOff>174625</xdr:rowOff>
    </xdr:from>
    <xdr:to>
      <xdr:col>10</xdr:col>
      <xdr:colOff>462205</xdr:colOff>
      <xdr:row>9</xdr:row>
      <xdr:rowOff>131445</xdr:rowOff>
    </xdr:to>
    <xdr:grpSp>
      <xdr:nvGrpSpPr>
        <xdr:cNvPr id="62" name="Group 61"/>
        <xdr:cNvGrpSpPr>
          <a:grpSpLocks/>
        </xdr:cNvGrpSpPr>
      </xdr:nvGrpSpPr>
      <xdr:grpSpPr bwMode="auto">
        <a:xfrm>
          <a:off x="4246804" y="557010"/>
          <a:ext cx="2535844" cy="1479781"/>
          <a:chOff x="6354" y="10070"/>
          <a:chExt cx="3862" cy="2332"/>
        </a:xfrm>
      </xdr:grpSpPr>
      <xdr:grpSp>
        <xdr:nvGrpSpPr>
          <xdr:cNvPr id="63" name="Group 62"/>
          <xdr:cNvGrpSpPr>
            <a:grpSpLocks/>
          </xdr:cNvGrpSpPr>
        </xdr:nvGrpSpPr>
        <xdr:grpSpPr bwMode="auto">
          <a:xfrm>
            <a:off x="6738" y="10070"/>
            <a:ext cx="3478" cy="342"/>
            <a:chOff x="6738" y="10070"/>
            <a:chExt cx="3478" cy="342"/>
          </a:xfrm>
        </xdr:grpSpPr>
        <xdr:sp macro="" textlink="">
          <xdr:nvSpPr>
            <xdr:cNvPr id="76" name="Text Box 83"/>
            <xdr:cNvSpPr txBox="1">
              <a:spLocks noChangeArrowheads="1"/>
            </xdr:cNvSpPr>
          </xdr:nvSpPr>
          <xdr:spPr bwMode="auto">
            <a:xfrm>
              <a:off x="6738" y="10070"/>
              <a:ext cx="3163" cy="3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808080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r">
                <a:spcAft>
                  <a:spcPts val="0"/>
                </a:spcAft>
              </a:pPr>
              <a:r>
                <a:rPr lang="en-IE" sz="900">
                  <a:solidFill>
                    <a:srgbClr val="17365D"/>
                  </a:solidFill>
                  <a:effectLst/>
                  <a:latin typeface="Calibri"/>
                  <a:ea typeface="Times New Roman"/>
                  <a:cs typeface="Tahoma"/>
                </a:rPr>
                <a:t>Less than 10% </a:t>
              </a:r>
              <a:endParaRPr lang="en-IE" sz="1000">
                <a:effectLst/>
                <a:latin typeface="Times New Roman"/>
                <a:ea typeface="Times New Roman"/>
              </a:endParaRPr>
            </a:p>
          </xdr:txBody>
        </xdr:sp>
        <xdr:sp macro="" textlink="">
          <xdr:nvSpPr>
            <xdr:cNvPr id="77" name="Rectangle 76"/>
            <xdr:cNvSpPr>
              <a:spLocks noChangeArrowheads="1"/>
            </xdr:cNvSpPr>
          </xdr:nvSpPr>
          <xdr:spPr bwMode="auto">
            <a:xfrm>
              <a:off x="9957" y="10134"/>
              <a:ext cx="259" cy="186"/>
            </a:xfrm>
            <a:prstGeom prst="rect">
              <a:avLst/>
            </a:prstGeom>
            <a:solidFill>
              <a:srgbClr val="94F2F2"/>
            </a:solidFill>
            <a:ln w="9525">
              <a:solidFill>
                <a:srgbClr val="C0C0C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IE"/>
            </a:p>
          </xdr:txBody>
        </xdr:sp>
      </xdr:grpSp>
      <xdr:grpSp>
        <xdr:nvGrpSpPr>
          <xdr:cNvPr id="64" name="Group 63"/>
          <xdr:cNvGrpSpPr>
            <a:grpSpLocks/>
          </xdr:cNvGrpSpPr>
        </xdr:nvGrpSpPr>
        <xdr:grpSpPr bwMode="auto">
          <a:xfrm>
            <a:off x="6486" y="10591"/>
            <a:ext cx="3730" cy="342"/>
            <a:chOff x="6486" y="10591"/>
            <a:chExt cx="3730" cy="342"/>
          </a:xfrm>
        </xdr:grpSpPr>
        <xdr:sp macro="" textlink="">
          <xdr:nvSpPr>
            <xdr:cNvPr id="74" name="Text Box 86"/>
            <xdr:cNvSpPr txBox="1">
              <a:spLocks noChangeArrowheads="1"/>
            </xdr:cNvSpPr>
          </xdr:nvSpPr>
          <xdr:spPr bwMode="auto">
            <a:xfrm>
              <a:off x="6486" y="10591"/>
              <a:ext cx="3407" cy="3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000000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r">
                <a:spcAft>
                  <a:spcPts val="0"/>
                </a:spcAft>
              </a:pPr>
              <a:r>
                <a:rPr lang="en-IE" sz="900">
                  <a:solidFill>
                    <a:srgbClr val="17365D"/>
                  </a:solidFill>
                  <a:effectLst/>
                  <a:latin typeface="Calibri"/>
                  <a:ea typeface="Times New Roman"/>
                  <a:cs typeface="Tahoma"/>
                </a:rPr>
                <a:t>10-29% </a:t>
              </a:r>
              <a:endParaRPr lang="en-IE" sz="1000">
                <a:effectLst/>
                <a:latin typeface="Times New Roman"/>
                <a:ea typeface="Times New Roman"/>
              </a:endParaRPr>
            </a:p>
          </xdr:txBody>
        </xdr:sp>
        <xdr:sp macro="" textlink="">
          <xdr:nvSpPr>
            <xdr:cNvPr id="75" name="Rectangle 74"/>
            <xdr:cNvSpPr>
              <a:spLocks noChangeArrowheads="1"/>
            </xdr:cNvSpPr>
          </xdr:nvSpPr>
          <xdr:spPr bwMode="auto">
            <a:xfrm>
              <a:off x="9957" y="10669"/>
              <a:ext cx="259" cy="185"/>
            </a:xfrm>
            <a:prstGeom prst="rect">
              <a:avLst/>
            </a:prstGeom>
            <a:solidFill>
              <a:srgbClr val="E64285"/>
            </a:solidFill>
            <a:ln w="9525">
              <a:solidFill>
                <a:srgbClr val="C0C0C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IE"/>
            </a:p>
          </xdr:txBody>
        </xdr:sp>
      </xdr:grpSp>
      <xdr:grpSp>
        <xdr:nvGrpSpPr>
          <xdr:cNvPr id="65" name="Group 64"/>
          <xdr:cNvGrpSpPr>
            <a:grpSpLocks/>
          </xdr:cNvGrpSpPr>
        </xdr:nvGrpSpPr>
        <xdr:grpSpPr bwMode="auto">
          <a:xfrm>
            <a:off x="6416" y="11067"/>
            <a:ext cx="3800" cy="342"/>
            <a:chOff x="6416" y="11067"/>
            <a:chExt cx="3800" cy="342"/>
          </a:xfrm>
        </xdr:grpSpPr>
        <xdr:sp macro="" textlink="">
          <xdr:nvSpPr>
            <xdr:cNvPr id="72" name="Text Box 89"/>
            <xdr:cNvSpPr txBox="1">
              <a:spLocks noChangeArrowheads="1"/>
            </xdr:cNvSpPr>
          </xdr:nvSpPr>
          <xdr:spPr bwMode="auto">
            <a:xfrm>
              <a:off x="6416" y="11067"/>
              <a:ext cx="3407" cy="3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000000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r">
                <a:spcAft>
                  <a:spcPts val="0"/>
                </a:spcAft>
              </a:pPr>
              <a:r>
                <a:rPr lang="en-IE" sz="900">
                  <a:solidFill>
                    <a:srgbClr val="17365D"/>
                  </a:solidFill>
                  <a:effectLst/>
                  <a:latin typeface="Calibri"/>
                  <a:ea typeface="Times New Roman"/>
                  <a:cs typeface="Tahoma"/>
                </a:rPr>
                <a:t>30-49%</a:t>
              </a:r>
              <a:endParaRPr lang="en-IE" sz="1000">
                <a:effectLst/>
                <a:latin typeface="Times New Roman"/>
                <a:ea typeface="Times New Roman"/>
              </a:endParaRPr>
            </a:p>
          </xdr:txBody>
        </xdr:sp>
        <xdr:sp macro="" textlink="">
          <xdr:nvSpPr>
            <xdr:cNvPr id="73" name="Rectangle 72"/>
            <xdr:cNvSpPr>
              <a:spLocks noChangeArrowheads="1"/>
            </xdr:cNvSpPr>
          </xdr:nvSpPr>
          <xdr:spPr bwMode="auto">
            <a:xfrm>
              <a:off x="9957" y="11098"/>
              <a:ext cx="259" cy="185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 w="9525">
              <a:solidFill>
                <a:srgbClr val="C0C0C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IE"/>
            </a:p>
          </xdr:txBody>
        </xdr:sp>
      </xdr:grpSp>
      <xdr:grpSp>
        <xdr:nvGrpSpPr>
          <xdr:cNvPr id="66" name="Group 65"/>
          <xdr:cNvGrpSpPr>
            <a:grpSpLocks/>
          </xdr:cNvGrpSpPr>
        </xdr:nvGrpSpPr>
        <xdr:grpSpPr bwMode="auto">
          <a:xfrm>
            <a:off x="6452" y="11567"/>
            <a:ext cx="3761" cy="342"/>
            <a:chOff x="6455" y="11567"/>
            <a:chExt cx="3761" cy="342"/>
          </a:xfrm>
        </xdr:grpSpPr>
        <xdr:sp macro="" textlink="">
          <xdr:nvSpPr>
            <xdr:cNvPr id="70" name="Text Box 92"/>
            <xdr:cNvSpPr txBox="1">
              <a:spLocks noChangeArrowheads="1"/>
            </xdr:cNvSpPr>
          </xdr:nvSpPr>
          <xdr:spPr bwMode="auto">
            <a:xfrm>
              <a:off x="6455" y="11567"/>
              <a:ext cx="3407" cy="3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000000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r">
                <a:spcAft>
                  <a:spcPts val="0"/>
                </a:spcAft>
              </a:pPr>
              <a:r>
                <a:rPr lang="en-IE" sz="900">
                  <a:solidFill>
                    <a:srgbClr val="17365D"/>
                  </a:solidFill>
                  <a:effectLst/>
                  <a:latin typeface="Calibri"/>
                  <a:ea typeface="Times New Roman"/>
                  <a:cs typeface="Tahoma"/>
                </a:rPr>
                <a:t>50-69% </a:t>
              </a:r>
              <a:endParaRPr lang="en-IE" sz="1000">
                <a:effectLst/>
                <a:latin typeface="Times New Roman"/>
                <a:ea typeface="Times New Roman"/>
              </a:endParaRPr>
            </a:p>
          </xdr:txBody>
        </xdr:sp>
        <xdr:sp macro="" textlink="">
          <xdr:nvSpPr>
            <xdr:cNvPr id="71" name="Rectangle 70"/>
            <xdr:cNvSpPr>
              <a:spLocks noChangeArrowheads="1"/>
            </xdr:cNvSpPr>
          </xdr:nvSpPr>
          <xdr:spPr bwMode="auto">
            <a:xfrm>
              <a:off x="9957" y="11599"/>
              <a:ext cx="259" cy="180"/>
            </a:xfrm>
            <a:prstGeom prst="rect">
              <a:avLst/>
            </a:prstGeom>
            <a:solidFill>
              <a:srgbClr val="003E90"/>
            </a:solidFill>
            <a:ln w="9525">
              <a:solidFill>
                <a:srgbClr val="C0C0C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IE"/>
            </a:p>
          </xdr:txBody>
        </xdr:sp>
      </xdr:grpSp>
      <xdr:grpSp>
        <xdr:nvGrpSpPr>
          <xdr:cNvPr id="67" name="Group 66"/>
          <xdr:cNvGrpSpPr>
            <a:grpSpLocks/>
          </xdr:cNvGrpSpPr>
        </xdr:nvGrpSpPr>
        <xdr:grpSpPr bwMode="auto">
          <a:xfrm>
            <a:off x="6354" y="12042"/>
            <a:ext cx="3862" cy="360"/>
            <a:chOff x="6354" y="12042"/>
            <a:chExt cx="3862" cy="360"/>
          </a:xfrm>
        </xdr:grpSpPr>
        <xdr:sp macro="" textlink="">
          <xdr:nvSpPr>
            <xdr:cNvPr id="68" name="Text Box 95"/>
            <xdr:cNvSpPr txBox="1">
              <a:spLocks noChangeArrowheads="1"/>
            </xdr:cNvSpPr>
          </xdr:nvSpPr>
          <xdr:spPr bwMode="auto">
            <a:xfrm>
              <a:off x="6354" y="12042"/>
              <a:ext cx="3419" cy="36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r">
                <a:spcAft>
                  <a:spcPts val="0"/>
                </a:spcAft>
              </a:pPr>
              <a:r>
                <a:rPr lang="en-IE" sz="900">
                  <a:solidFill>
                    <a:srgbClr val="17365D"/>
                  </a:solidFill>
                  <a:effectLst/>
                  <a:latin typeface="Calibri"/>
                  <a:ea typeface="Times New Roman"/>
                  <a:cs typeface="Tahoma"/>
                </a:rPr>
                <a:t>70% +</a:t>
              </a:r>
              <a:endParaRPr lang="en-IE" sz="1000">
                <a:effectLst/>
                <a:latin typeface="Times New Roman"/>
                <a:ea typeface="Times New Roman"/>
              </a:endParaRPr>
            </a:p>
          </xdr:txBody>
        </xdr:sp>
        <xdr:sp macro="" textlink="">
          <xdr:nvSpPr>
            <xdr:cNvPr id="69" name="Rectangle 68"/>
            <xdr:cNvSpPr>
              <a:spLocks noChangeArrowheads="1"/>
            </xdr:cNvSpPr>
          </xdr:nvSpPr>
          <xdr:spPr bwMode="auto">
            <a:xfrm>
              <a:off x="9957" y="12114"/>
              <a:ext cx="259" cy="186"/>
            </a:xfrm>
            <a:prstGeom prst="rect">
              <a:avLst/>
            </a:prstGeom>
            <a:solidFill>
              <a:srgbClr val="FFED00"/>
            </a:solidFill>
            <a:ln w="9525">
              <a:solidFill>
                <a:srgbClr val="C0C0C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IE"/>
            </a:p>
          </xdr:txBody>
        </xdr:sp>
      </xdr:grpSp>
    </xdr:grpSp>
    <xdr:clientData/>
  </xdr:twoCellAnchor>
  <xdr:twoCellAnchor>
    <xdr:from>
      <xdr:col>8</xdr:col>
      <xdr:colOff>114300</xdr:colOff>
      <xdr:row>22</xdr:row>
      <xdr:rowOff>38100</xdr:rowOff>
    </xdr:from>
    <xdr:to>
      <xdr:col>10</xdr:col>
      <xdr:colOff>245745</xdr:colOff>
      <xdr:row>30</xdr:row>
      <xdr:rowOff>76835</xdr:rowOff>
    </xdr:to>
    <xdr:sp macro="" textlink="">
      <xdr:nvSpPr>
        <xdr:cNvPr id="78" name="Freeform 77"/>
        <xdr:cNvSpPr>
          <a:spLocks/>
        </xdr:cNvSpPr>
      </xdr:nvSpPr>
      <xdr:spPr bwMode="auto">
        <a:xfrm>
          <a:off x="4955241" y="4419600"/>
          <a:ext cx="1341680" cy="1562735"/>
        </a:xfrm>
        <a:custGeom>
          <a:avLst/>
          <a:gdLst>
            <a:gd name="T0" fmla="*/ 9 w 36"/>
            <a:gd name="T1" fmla="*/ 29 h 42"/>
            <a:gd name="T2" fmla="*/ 9 w 36"/>
            <a:gd name="T3" fmla="*/ 22 h 42"/>
            <a:gd name="T4" fmla="*/ 0 w 36"/>
            <a:gd name="T5" fmla="*/ 14 h 42"/>
            <a:gd name="T6" fmla="*/ 5 w 36"/>
            <a:gd name="T7" fmla="*/ 7 h 42"/>
            <a:gd name="T8" fmla="*/ 8 w 36"/>
            <a:gd name="T9" fmla="*/ 8 h 42"/>
            <a:gd name="T10" fmla="*/ 11 w 36"/>
            <a:gd name="T11" fmla="*/ 9 h 42"/>
            <a:gd name="T12" fmla="*/ 15 w 36"/>
            <a:gd name="T13" fmla="*/ 6 h 42"/>
            <a:gd name="T14" fmla="*/ 16 w 36"/>
            <a:gd name="T15" fmla="*/ 0 h 42"/>
            <a:gd name="T16" fmla="*/ 20 w 36"/>
            <a:gd name="T17" fmla="*/ 1 h 42"/>
            <a:gd name="T18" fmla="*/ 22 w 36"/>
            <a:gd name="T19" fmla="*/ 2 h 42"/>
            <a:gd name="T20" fmla="*/ 25 w 36"/>
            <a:gd name="T21" fmla="*/ 8 h 42"/>
            <a:gd name="T22" fmla="*/ 29 w 36"/>
            <a:gd name="T23" fmla="*/ 8 h 42"/>
            <a:gd name="T24" fmla="*/ 32 w 36"/>
            <a:gd name="T25" fmla="*/ 13 h 42"/>
            <a:gd name="T26" fmla="*/ 32 w 36"/>
            <a:gd name="T27" fmla="*/ 18 h 42"/>
            <a:gd name="T28" fmla="*/ 29 w 36"/>
            <a:gd name="T29" fmla="*/ 19 h 42"/>
            <a:gd name="T30" fmla="*/ 31 w 36"/>
            <a:gd name="T31" fmla="*/ 22 h 42"/>
            <a:gd name="T32" fmla="*/ 28 w 36"/>
            <a:gd name="T33" fmla="*/ 28 h 42"/>
            <a:gd name="T34" fmla="*/ 27 w 36"/>
            <a:gd name="T35" fmla="*/ 28 h 42"/>
            <a:gd name="T36" fmla="*/ 28 w 36"/>
            <a:gd name="T37" fmla="*/ 26 h 42"/>
            <a:gd name="T38" fmla="*/ 26 w 36"/>
            <a:gd name="T39" fmla="*/ 25 h 42"/>
            <a:gd name="T40" fmla="*/ 22 w 36"/>
            <a:gd name="T41" fmla="*/ 26 h 42"/>
            <a:gd name="T42" fmla="*/ 29 w 36"/>
            <a:gd name="T43" fmla="*/ 29 h 42"/>
            <a:gd name="T44" fmla="*/ 29 w 36"/>
            <a:gd name="T45" fmla="*/ 36 h 42"/>
            <a:gd name="T46" fmla="*/ 32 w 36"/>
            <a:gd name="T47" fmla="*/ 36 h 42"/>
            <a:gd name="T48" fmla="*/ 36 w 36"/>
            <a:gd name="T49" fmla="*/ 38 h 42"/>
            <a:gd name="T50" fmla="*/ 36 w 36"/>
            <a:gd name="T51" fmla="*/ 41 h 42"/>
            <a:gd name="T52" fmla="*/ 33 w 36"/>
            <a:gd name="T53" fmla="*/ 41 h 42"/>
            <a:gd name="T54" fmla="*/ 32 w 36"/>
            <a:gd name="T55" fmla="*/ 40 h 42"/>
            <a:gd name="T56" fmla="*/ 31 w 36"/>
            <a:gd name="T57" fmla="*/ 38 h 42"/>
            <a:gd name="T58" fmla="*/ 29 w 36"/>
            <a:gd name="T59" fmla="*/ 37 h 42"/>
            <a:gd name="T60" fmla="*/ 29 w 36"/>
            <a:gd name="T61" fmla="*/ 38 h 42"/>
            <a:gd name="T62" fmla="*/ 29 w 36"/>
            <a:gd name="T63" fmla="*/ 39 h 42"/>
            <a:gd name="T64" fmla="*/ 25 w 36"/>
            <a:gd name="T65" fmla="*/ 42 h 42"/>
            <a:gd name="T66" fmla="*/ 18 w 36"/>
            <a:gd name="T67" fmla="*/ 37 h 42"/>
            <a:gd name="T68" fmla="*/ 19 w 36"/>
            <a:gd name="T69" fmla="*/ 31 h 42"/>
            <a:gd name="T70" fmla="*/ 17 w 36"/>
            <a:gd name="T71" fmla="*/ 30 h 42"/>
            <a:gd name="T72" fmla="*/ 9 w 36"/>
            <a:gd name="T73" fmla="*/ 29 h 4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</a:cxnLst>
          <a:rect l="0" t="0" r="r" b="b"/>
          <a:pathLst>
            <a:path w="36" h="42">
              <a:moveTo>
                <a:pt x="9" y="29"/>
              </a:moveTo>
              <a:lnTo>
                <a:pt x="9" y="22"/>
              </a:lnTo>
              <a:lnTo>
                <a:pt x="0" y="14"/>
              </a:lnTo>
              <a:lnTo>
                <a:pt x="5" y="7"/>
              </a:lnTo>
              <a:lnTo>
                <a:pt x="8" y="8"/>
              </a:lnTo>
              <a:lnTo>
                <a:pt x="11" y="9"/>
              </a:lnTo>
              <a:lnTo>
                <a:pt x="15" y="6"/>
              </a:lnTo>
              <a:lnTo>
                <a:pt x="16" y="0"/>
              </a:lnTo>
              <a:lnTo>
                <a:pt x="20" y="1"/>
              </a:lnTo>
              <a:lnTo>
                <a:pt x="22" y="2"/>
              </a:lnTo>
              <a:lnTo>
                <a:pt x="25" y="8"/>
              </a:lnTo>
              <a:lnTo>
                <a:pt x="29" y="8"/>
              </a:lnTo>
              <a:lnTo>
                <a:pt x="32" y="13"/>
              </a:lnTo>
              <a:lnTo>
                <a:pt x="32" y="18"/>
              </a:lnTo>
              <a:lnTo>
                <a:pt x="29" y="19"/>
              </a:lnTo>
              <a:lnTo>
                <a:pt x="31" y="22"/>
              </a:lnTo>
              <a:lnTo>
                <a:pt x="28" y="28"/>
              </a:lnTo>
              <a:lnTo>
                <a:pt x="27" y="28"/>
              </a:lnTo>
              <a:lnTo>
                <a:pt x="28" y="26"/>
              </a:lnTo>
              <a:lnTo>
                <a:pt x="26" y="25"/>
              </a:lnTo>
              <a:lnTo>
                <a:pt x="22" y="26"/>
              </a:lnTo>
              <a:lnTo>
                <a:pt x="29" y="29"/>
              </a:lnTo>
              <a:lnTo>
                <a:pt x="29" y="36"/>
              </a:lnTo>
              <a:lnTo>
                <a:pt x="32" y="36"/>
              </a:lnTo>
              <a:lnTo>
                <a:pt x="36" y="38"/>
              </a:lnTo>
              <a:lnTo>
                <a:pt x="36" y="41"/>
              </a:lnTo>
              <a:lnTo>
                <a:pt x="33" y="41"/>
              </a:lnTo>
              <a:lnTo>
                <a:pt x="32" y="40"/>
              </a:lnTo>
              <a:lnTo>
                <a:pt x="31" y="38"/>
              </a:lnTo>
              <a:lnTo>
                <a:pt x="29" y="37"/>
              </a:lnTo>
              <a:lnTo>
                <a:pt x="29" y="38"/>
              </a:lnTo>
              <a:lnTo>
                <a:pt x="29" y="39"/>
              </a:lnTo>
              <a:lnTo>
                <a:pt x="25" y="42"/>
              </a:lnTo>
              <a:lnTo>
                <a:pt x="18" y="37"/>
              </a:lnTo>
              <a:lnTo>
                <a:pt x="19" y="31"/>
              </a:lnTo>
              <a:lnTo>
                <a:pt x="17" y="30"/>
              </a:lnTo>
              <a:lnTo>
                <a:pt x="9" y="29"/>
              </a:lnTo>
              <a:close/>
            </a:path>
          </a:pathLst>
        </a:custGeom>
        <a:solidFill>
          <a:schemeClr val="bg1">
            <a:lumMod val="50000"/>
          </a:schemeClr>
        </a:solidFill>
        <a:ln w="0" cap="flat" cmpd="sng">
          <a:solidFill>
            <a:srgbClr val="C0C0C0"/>
          </a:solidFill>
          <a:prstDash val="solid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8</xdr:col>
      <xdr:colOff>0</xdr:colOff>
      <xdr:row>27</xdr:row>
      <xdr:rowOff>171450</xdr:rowOff>
    </xdr:from>
    <xdr:to>
      <xdr:col>9</xdr:col>
      <xdr:colOff>140335</xdr:colOff>
      <xdr:row>30</xdr:row>
      <xdr:rowOff>158750</xdr:rowOff>
    </xdr:to>
    <xdr:sp macro="" textlink="">
      <xdr:nvSpPr>
        <xdr:cNvPr id="79" name="Freeform 78"/>
        <xdr:cNvSpPr>
          <a:spLocks/>
        </xdr:cNvSpPr>
      </xdr:nvSpPr>
      <xdr:spPr bwMode="auto">
        <a:xfrm>
          <a:off x="5786120" y="4681220"/>
          <a:ext cx="749935" cy="558800"/>
        </a:xfrm>
        <a:custGeom>
          <a:avLst/>
          <a:gdLst>
            <a:gd name="T0" fmla="*/ 2 w 20"/>
            <a:gd name="T1" fmla="*/ 9 h 15"/>
            <a:gd name="T2" fmla="*/ 6 w 20"/>
            <a:gd name="T3" fmla="*/ 1 h 15"/>
            <a:gd name="T4" fmla="*/ 12 w 20"/>
            <a:gd name="T5" fmla="*/ 0 h 15"/>
            <a:gd name="T6" fmla="*/ 20 w 20"/>
            <a:gd name="T7" fmla="*/ 1 h 15"/>
            <a:gd name="T8" fmla="*/ 19 w 20"/>
            <a:gd name="T9" fmla="*/ 7 h 15"/>
            <a:gd name="T10" fmla="*/ 17 w 20"/>
            <a:gd name="T11" fmla="*/ 7 h 15"/>
            <a:gd name="T12" fmla="*/ 18 w 20"/>
            <a:gd name="T13" fmla="*/ 8 h 15"/>
            <a:gd name="T14" fmla="*/ 20 w 20"/>
            <a:gd name="T15" fmla="*/ 9 h 15"/>
            <a:gd name="T16" fmla="*/ 19 w 20"/>
            <a:gd name="T17" fmla="*/ 14 h 15"/>
            <a:gd name="T18" fmla="*/ 14 w 20"/>
            <a:gd name="T19" fmla="*/ 15 h 15"/>
            <a:gd name="T20" fmla="*/ 5 w 20"/>
            <a:gd name="T21" fmla="*/ 12 h 15"/>
            <a:gd name="T22" fmla="*/ 3 w 20"/>
            <a:gd name="T23" fmla="*/ 14 h 15"/>
            <a:gd name="T24" fmla="*/ 0 w 20"/>
            <a:gd name="T25" fmla="*/ 13 h 15"/>
            <a:gd name="T26" fmla="*/ 2 w 20"/>
            <a:gd name="T27" fmla="*/ 9 h 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</a:cxnLst>
          <a:rect l="0" t="0" r="r" b="b"/>
          <a:pathLst>
            <a:path w="20" h="15">
              <a:moveTo>
                <a:pt x="2" y="9"/>
              </a:moveTo>
              <a:lnTo>
                <a:pt x="6" y="1"/>
              </a:lnTo>
              <a:lnTo>
                <a:pt x="12" y="0"/>
              </a:lnTo>
              <a:lnTo>
                <a:pt x="20" y="1"/>
              </a:lnTo>
              <a:lnTo>
                <a:pt x="19" y="7"/>
              </a:lnTo>
              <a:lnTo>
                <a:pt x="17" y="7"/>
              </a:lnTo>
              <a:lnTo>
                <a:pt x="18" y="8"/>
              </a:lnTo>
              <a:lnTo>
                <a:pt x="20" y="9"/>
              </a:lnTo>
              <a:lnTo>
                <a:pt x="19" y="14"/>
              </a:lnTo>
              <a:lnTo>
                <a:pt x="14" y="15"/>
              </a:lnTo>
              <a:lnTo>
                <a:pt x="5" y="12"/>
              </a:lnTo>
              <a:lnTo>
                <a:pt x="3" y="14"/>
              </a:lnTo>
              <a:lnTo>
                <a:pt x="0" y="13"/>
              </a:lnTo>
              <a:lnTo>
                <a:pt x="2" y="9"/>
              </a:lnTo>
              <a:close/>
            </a:path>
          </a:pathLst>
        </a:custGeom>
        <a:solidFill>
          <a:schemeClr val="bg1">
            <a:lumMod val="50000"/>
          </a:schemeClr>
        </a:solidFill>
        <a:ln w="0" cap="flat" cmpd="sng">
          <a:solidFill>
            <a:srgbClr val="C0C0C0"/>
          </a:solidFill>
          <a:prstDash val="solid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9</xdr:col>
      <xdr:colOff>247650</xdr:colOff>
      <xdr:row>32</xdr:row>
      <xdr:rowOff>9525</xdr:rowOff>
    </xdr:from>
    <xdr:to>
      <xdr:col>10</xdr:col>
      <xdr:colOff>88265</xdr:colOff>
      <xdr:row>35</xdr:row>
      <xdr:rowOff>33655</xdr:rowOff>
    </xdr:to>
    <xdr:sp macro="" textlink="">
      <xdr:nvSpPr>
        <xdr:cNvPr id="80" name="Freeform 79"/>
        <xdr:cNvSpPr>
          <a:spLocks/>
        </xdr:cNvSpPr>
      </xdr:nvSpPr>
      <xdr:spPr bwMode="auto">
        <a:xfrm>
          <a:off x="6648450" y="5467350"/>
          <a:ext cx="450215" cy="595630"/>
        </a:xfrm>
        <a:custGeom>
          <a:avLst/>
          <a:gdLst>
            <a:gd name="T0" fmla="*/ 3 w 12"/>
            <a:gd name="T1" fmla="*/ 0 h 16"/>
            <a:gd name="T2" fmla="*/ 10 w 12"/>
            <a:gd name="T3" fmla="*/ 2 h 16"/>
            <a:gd name="T4" fmla="*/ 12 w 12"/>
            <a:gd name="T5" fmla="*/ 4 h 16"/>
            <a:gd name="T6" fmla="*/ 11 w 12"/>
            <a:gd name="T7" fmla="*/ 6 h 16"/>
            <a:gd name="T8" fmla="*/ 12 w 12"/>
            <a:gd name="T9" fmla="*/ 13 h 16"/>
            <a:gd name="T10" fmla="*/ 9 w 12"/>
            <a:gd name="T11" fmla="*/ 16 h 16"/>
            <a:gd name="T12" fmla="*/ 3 w 12"/>
            <a:gd name="T13" fmla="*/ 12 h 16"/>
            <a:gd name="T14" fmla="*/ 4 w 12"/>
            <a:gd name="T15" fmla="*/ 5 h 16"/>
            <a:gd name="T16" fmla="*/ 0 w 12"/>
            <a:gd name="T17" fmla="*/ 2 h 16"/>
            <a:gd name="T18" fmla="*/ 3 w 12"/>
            <a:gd name="T19" fmla="*/ 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12" h="16">
              <a:moveTo>
                <a:pt x="3" y="0"/>
              </a:moveTo>
              <a:lnTo>
                <a:pt x="10" y="2"/>
              </a:lnTo>
              <a:lnTo>
                <a:pt x="12" y="4"/>
              </a:lnTo>
              <a:lnTo>
                <a:pt x="11" y="6"/>
              </a:lnTo>
              <a:lnTo>
                <a:pt x="12" y="13"/>
              </a:lnTo>
              <a:lnTo>
                <a:pt x="9" y="16"/>
              </a:lnTo>
              <a:lnTo>
                <a:pt x="3" y="12"/>
              </a:lnTo>
              <a:lnTo>
                <a:pt x="4" y="5"/>
              </a:lnTo>
              <a:lnTo>
                <a:pt x="0" y="2"/>
              </a:lnTo>
              <a:lnTo>
                <a:pt x="3" y="0"/>
              </a:lnTo>
              <a:close/>
            </a:path>
          </a:pathLst>
        </a:custGeom>
        <a:solidFill>
          <a:srgbClr val="94F2F2"/>
        </a:solidFill>
        <a:ln w="0" cap="flat" cmpd="sng">
          <a:solidFill>
            <a:srgbClr val="C0C0C0"/>
          </a:solidFill>
          <a:prstDash val="solid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7</xdr:col>
      <xdr:colOff>419100</xdr:colOff>
      <xdr:row>30</xdr:row>
      <xdr:rowOff>47625</xdr:rowOff>
    </xdr:from>
    <xdr:to>
      <xdr:col>8</xdr:col>
      <xdr:colOff>557530</xdr:colOff>
      <xdr:row>34</xdr:row>
      <xdr:rowOff>29845</xdr:rowOff>
    </xdr:to>
    <xdr:sp macro="" textlink="">
      <xdr:nvSpPr>
        <xdr:cNvPr id="81" name="Freeform 80"/>
        <xdr:cNvSpPr>
          <a:spLocks/>
        </xdr:cNvSpPr>
      </xdr:nvSpPr>
      <xdr:spPr bwMode="auto">
        <a:xfrm>
          <a:off x="5600700" y="5128895"/>
          <a:ext cx="748030" cy="744220"/>
        </a:xfrm>
        <a:custGeom>
          <a:avLst/>
          <a:gdLst>
            <a:gd name="T0" fmla="*/ 8 w 20"/>
            <a:gd name="T1" fmla="*/ 2 h 20"/>
            <a:gd name="T2" fmla="*/ 10 w 20"/>
            <a:gd name="T3" fmla="*/ 0 h 20"/>
            <a:gd name="T4" fmla="*/ 19 w 20"/>
            <a:gd name="T5" fmla="*/ 3 h 20"/>
            <a:gd name="T6" fmla="*/ 20 w 20"/>
            <a:gd name="T7" fmla="*/ 5 h 20"/>
            <a:gd name="T8" fmla="*/ 13 w 20"/>
            <a:gd name="T9" fmla="*/ 8 h 20"/>
            <a:gd name="T10" fmla="*/ 10 w 20"/>
            <a:gd name="T11" fmla="*/ 11 h 20"/>
            <a:gd name="T12" fmla="*/ 11 w 20"/>
            <a:gd name="T13" fmla="*/ 16 h 20"/>
            <a:gd name="T14" fmla="*/ 9 w 20"/>
            <a:gd name="T15" fmla="*/ 20 h 20"/>
            <a:gd name="T16" fmla="*/ 6 w 20"/>
            <a:gd name="T17" fmla="*/ 20 h 20"/>
            <a:gd name="T18" fmla="*/ 2 w 20"/>
            <a:gd name="T19" fmla="*/ 17 h 20"/>
            <a:gd name="T20" fmla="*/ 0 w 20"/>
            <a:gd name="T21" fmla="*/ 9 h 20"/>
            <a:gd name="T22" fmla="*/ 5 w 20"/>
            <a:gd name="T23" fmla="*/ 1 h 20"/>
            <a:gd name="T24" fmla="*/ 8 w 20"/>
            <a:gd name="T25" fmla="*/ 2 h 2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</a:cxnLst>
          <a:rect l="0" t="0" r="r" b="b"/>
          <a:pathLst>
            <a:path w="20" h="20">
              <a:moveTo>
                <a:pt x="8" y="2"/>
              </a:moveTo>
              <a:lnTo>
                <a:pt x="10" y="0"/>
              </a:lnTo>
              <a:lnTo>
                <a:pt x="19" y="3"/>
              </a:lnTo>
              <a:lnTo>
                <a:pt x="20" y="5"/>
              </a:lnTo>
              <a:lnTo>
                <a:pt x="13" y="8"/>
              </a:lnTo>
              <a:lnTo>
                <a:pt x="10" y="11"/>
              </a:lnTo>
              <a:lnTo>
                <a:pt x="11" y="16"/>
              </a:lnTo>
              <a:lnTo>
                <a:pt x="9" y="20"/>
              </a:lnTo>
              <a:lnTo>
                <a:pt x="6" y="20"/>
              </a:lnTo>
              <a:lnTo>
                <a:pt x="2" y="17"/>
              </a:lnTo>
              <a:lnTo>
                <a:pt x="0" y="9"/>
              </a:lnTo>
              <a:lnTo>
                <a:pt x="5" y="1"/>
              </a:lnTo>
              <a:lnTo>
                <a:pt x="8" y="2"/>
              </a:lnTo>
              <a:close/>
            </a:path>
          </a:pathLst>
        </a:custGeom>
        <a:solidFill>
          <a:srgbClr val="94F2F2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8</xdr:col>
      <xdr:colOff>142875</xdr:colOff>
      <xdr:row>31</xdr:row>
      <xdr:rowOff>38100</xdr:rowOff>
    </xdr:from>
    <xdr:to>
      <xdr:col>9</xdr:col>
      <xdr:colOff>58420</xdr:colOff>
      <xdr:row>35</xdr:row>
      <xdr:rowOff>94615</xdr:rowOff>
    </xdr:to>
    <xdr:sp macro="" textlink="">
      <xdr:nvSpPr>
        <xdr:cNvPr id="82" name="Freeform 81"/>
        <xdr:cNvSpPr>
          <a:spLocks/>
        </xdr:cNvSpPr>
      </xdr:nvSpPr>
      <xdr:spPr bwMode="auto">
        <a:xfrm>
          <a:off x="5934075" y="5314950"/>
          <a:ext cx="525145" cy="818515"/>
        </a:xfrm>
        <a:custGeom>
          <a:avLst/>
          <a:gdLst>
            <a:gd name="T0" fmla="*/ 4 w 14"/>
            <a:gd name="T1" fmla="*/ 3 h 22"/>
            <a:gd name="T2" fmla="*/ 11 w 14"/>
            <a:gd name="T3" fmla="*/ 0 h 22"/>
            <a:gd name="T4" fmla="*/ 14 w 14"/>
            <a:gd name="T5" fmla="*/ 1 h 22"/>
            <a:gd name="T6" fmla="*/ 12 w 14"/>
            <a:gd name="T7" fmla="*/ 4 h 22"/>
            <a:gd name="T8" fmla="*/ 10 w 14"/>
            <a:gd name="T9" fmla="*/ 7 h 22"/>
            <a:gd name="T10" fmla="*/ 10 w 14"/>
            <a:gd name="T11" fmla="*/ 10 h 22"/>
            <a:gd name="T12" fmla="*/ 13 w 14"/>
            <a:gd name="T13" fmla="*/ 11 h 22"/>
            <a:gd name="T14" fmla="*/ 13 w 14"/>
            <a:gd name="T15" fmla="*/ 16 h 22"/>
            <a:gd name="T16" fmla="*/ 11 w 14"/>
            <a:gd name="T17" fmla="*/ 22 h 22"/>
            <a:gd name="T18" fmla="*/ 7 w 14"/>
            <a:gd name="T19" fmla="*/ 22 h 22"/>
            <a:gd name="T20" fmla="*/ 6 w 14"/>
            <a:gd name="T21" fmla="*/ 18 h 22"/>
            <a:gd name="T22" fmla="*/ 0 w 14"/>
            <a:gd name="T23" fmla="*/ 15 h 22"/>
            <a:gd name="T24" fmla="*/ 2 w 14"/>
            <a:gd name="T25" fmla="*/ 11 h 22"/>
            <a:gd name="T26" fmla="*/ 1 w 14"/>
            <a:gd name="T27" fmla="*/ 6 h 22"/>
            <a:gd name="T28" fmla="*/ 4 w 14"/>
            <a:gd name="T29" fmla="*/ 3 h 2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</a:cxnLst>
          <a:rect l="0" t="0" r="r" b="b"/>
          <a:pathLst>
            <a:path w="14" h="22">
              <a:moveTo>
                <a:pt x="4" y="3"/>
              </a:moveTo>
              <a:lnTo>
                <a:pt x="11" y="0"/>
              </a:lnTo>
              <a:lnTo>
                <a:pt x="14" y="1"/>
              </a:lnTo>
              <a:lnTo>
                <a:pt x="12" y="4"/>
              </a:lnTo>
              <a:lnTo>
                <a:pt x="10" y="7"/>
              </a:lnTo>
              <a:lnTo>
                <a:pt x="10" y="10"/>
              </a:lnTo>
              <a:lnTo>
                <a:pt x="13" y="11"/>
              </a:lnTo>
              <a:lnTo>
                <a:pt x="13" y="16"/>
              </a:lnTo>
              <a:lnTo>
                <a:pt x="11" y="22"/>
              </a:lnTo>
              <a:lnTo>
                <a:pt x="7" y="22"/>
              </a:lnTo>
              <a:lnTo>
                <a:pt x="6" y="18"/>
              </a:lnTo>
              <a:lnTo>
                <a:pt x="0" y="15"/>
              </a:lnTo>
              <a:lnTo>
                <a:pt x="2" y="11"/>
              </a:lnTo>
              <a:lnTo>
                <a:pt x="1" y="6"/>
              </a:lnTo>
              <a:lnTo>
                <a:pt x="4" y="3"/>
              </a:lnTo>
              <a:close/>
            </a:path>
          </a:pathLst>
        </a:custGeom>
        <a:solidFill>
          <a:srgbClr val="94F2F2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28575</xdr:colOff>
      <xdr:row>31</xdr:row>
      <xdr:rowOff>38100</xdr:rowOff>
    </xdr:from>
    <xdr:to>
      <xdr:col>9</xdr:col>
      <xdr:colOff>403860</xdr:colOff>
      <xdr:row>34</xdr:row>
      <xdr:rowOff>173355</xdr:rowOff>
    </xdr:to>
    <xdr:sp macro="" textlink="">
      <xdr:nvSpPr>
        <xdr:cNvPr id="83" name="Freeform 82"/>
        <xdr:cNvSpPr>
          <a:spLocks/>
        </xdr:cNvSpPr>
      </xdr:nvSpPr>
      <xdr:spPr bwMode="auto">
        <a:xfrm>
          <a:off x="6424295" y="5314950"/>
          <a:ext cx="375285" cy="706755"/>
        </a:xfrm>
        <a:custGeom>
          <a:avLst/>
          <a:gdLst>
            <a:gd name="T0" fmla="*/ 4 w 10"/>
            <a:gd name="T1" fmla="*/ 0 h 19"/>
            <a:gd name="T2" fmla="*/ 8 w 10"/>
            <a:gd name="T3" fmla="*/ 0 h 19"/>
            <a:gd name="T4" fmla="*/ 9 w 10"/>
            <a:gd name="T5" fmla="*/ 4 h 19"/>
            <a:gd name="T6" fmla="*/ 6 w 10"/>
            <a:gd name="T7" fmla="*/ 6 h 19"/>
            <a:gd name="T8" fmla="*/ 10 w 10"/>
            <a:gd name="T9" fmla="*/ 9 h 19"/>
            <a:gd name="T10" fmla="*/ 9 w 10"/>
            <a:gd name="T11" fmla="*/ 16 h 19"/>
            <a:gd name="T12" fmla="*/ 6 w 10"/>
            <a:gd name="T13" fmla="*/ 19 h 19"/>
            <a:gd name="T14" fmla="*/ 0 w 10"/>
            <a:gd name="T15" fmla="*/ 16 h 19"/>
            <a:gd name="T16" fmla="*/ 0 w 10"/>
            <a:gd name="T17" fmla="*/ 11 h 19"/>
            <a:gd name="T18" fmla="*/ 2 w 10"/>
            <a:gd name="T19" fmla="*/ 9 h 19"/>
            <a:gd name="T20" fmla="*/ 2 w 10"/>
            <a:gd name="T21" fmla="*/ 5 h 19"/>
            <a:gd name="T22" fmla="*/ 4 w 10"/>
            <a:gd name="T23" fmla="*/ 0 h 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10" h="19">
              <a:moveTo>
                <a:pt x="4" y="0"/>
              </a:moveTo>
              <a:lnTo>
                <a:pt x="8" y="0"/>
              </a:lnTo>
              <a:lnTo>
                <a:pt x="9" y="4"/>
              </a:lnTo>
              <a:lnTo>
                <a:pt x="6" y="6"/>
              </a:lnTo>
              <a:lnTo>
                <a:pt x="10" y="9"/>
              </a:lnTo>
              <a:lnTo>
                <a:pt x="9" y="16"/>
              </a:lnTo>
              <a:lnTo>
                <a:pt x="6" y="19"/>
              </a:lnTo>
              <a:lnTo>
                <a:pt x="0" y="16"/>
              </a:lnTo>
              <a:lnTo>
                <a:pt x="0" y="11"/>
              </a:lnTo>
              <a:lnTo>
                <a:pt x="2" y="9"/>
              </a:lnTo>
              <a:lnTo>
                <a:pt x="2" y="5"/>
              </a:lnTo>
              <a:lnTo>
                <a:pt x="4" y="0"/>
              </a:lnTo>
              <a:close/>
            </a:path>
          </a:pathLst>
        </a:custGeom>
        <a:solidFill>
          <a:srgbClr val="E64285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IE"/>
        </a:p>
      </xdr:txBody>
    </xdr:sp>
    <xdr:clientData/>
  </xdr:twoCellAnchor>
  <xdr:twoCellAnchor>
    <xdr:from>
      <xdr:col>7</xdr:col>
      <xdr:colOff>533400</xdr:colOff>
      <xdr:row>25</xdr:row>
      <xdr:rowOff>152400</xdr:rowOff>
    </xdr:from>
    <xdr:to>
      <xdr:col>10</xdr:col>
      <xdr:colOff>190500</xdr:colOff>
      <xdr:row>34</xdr:row>
      <xdr:rowOff>38100</xdr:rowOff>
    </xdr:to>
    <xdr:grpSp>
      <xdr:nvGrpSpPr>
        <xdr:cNvPr id="84" name="Group 83"/>
        <xdr:cNvGrpSpPr>
          <a:grpSpLocks/>
        </xdr:cNvGrpSpPr>
      </xdr:nvGrpSpPr>
      <xdr:grpSpPr bwMode="auto">
        <a:xfrm>
          <a:off x="4965123" y="5105400"/>
          <a:ext cx="1536122" cy="1579418"/>
          <a:chOff x="8694" y="7861"/>
          <a:chExt cx="2340" cy="2520"/>
        </a:xfrm>
      </xdr:grpSpPr>
      <xdr:sp macro="" textlink="">
        <xdr:nvSpPr>
          <xdr:cNvPr id="85" name="Text Box 98"/>
          <xdr:cNvSpPr txBox="1">
            <a:spLocks noChangeArrowheads="1"/>
          </xdr:cNvSpPr>
        </xdr:nvSpPr>
        <xdr:spPr bwMode="auto">
          <a:xfrm>
            <a:off x="9869" y="8984"/>
            <a:ext cx="445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rgbClr val="FFFFFF"/>
                </a:solidFill>
                <a:effectLst/>
                <a:latin typeface="Tahoma"/>
                <a:ea typeface="Times New Roman"/>
                <a:cs typeface="Times New Roman"/>
              </a:rPr>
              <a:t>7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solidFill>
                  <a:srgbClr val="FFFFFF"/>
                </a:solidFill>
                <a:effectLst/>
                <a:latin typeface="Times New Roman"/>
                <a:ea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6" name="Text Box 99"/>
          <xdr:cNvSpPr txBox="1">
            <a:spLocks noChangeArrowheads="1"/>
          </xdr:cNvSpPr>
        </xdr:nvSpPr>
        <xdr:spPr bwMode="auto">
          <a:xfrm>
            <a:off x="9234" y="8761"/>
            <a:ext cx="54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rgbClr val="FFFFFF"/>
                </a:solidFill>
                <a:effectLst/>
                <a:latin typeface="Tahoma"/>
                <a:ea typeface="Times New Roman"/>
                <a:cs typeface="Times New Roman"/>
              </a:rPr>
              <a:t>6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solidFill>
                  <a:srgbClr val="FFFFFF"/>
                </a:solidFill>
                <a:effectLst/>
                <a:latin typeface="Times New Roman"/>
                <a:ea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7" name="Text Box 100"/>
          <xdr:cNvSpPr txBox="1">
            <a:spLocks noChangeArrowheads="1"/>
          </xdr:cNvSpPr>
        </xdr:nvSpPr>
        <xdr:spPr bwMode="auto">
          <a:xfrm>
            <a:off x="8694" y="9481"/>
            <a:ext cx="54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effectLst/>
                <a:latin typeface="Tahoma"/>
                <a:ea typeface="Times New Roman"/>
                <a:cs typeface="Times New Roman"/>
              </a:rPr>
              <a:t>5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effectLst/>
                <a:latin typeface="Times New Roman"/>
                <a:ea typeface="Times New Roman"/>
              </a:rPr>
              <a:t> </a:t>
            </a:r>
          </a:p>
        </xdr:txBody>
      </xdr:sp>
      <xdr:sp macro="" textlink="">
        <xdr:nvSpPr>
          <xdr:cNvPr id="88" name="Text Box 101"/>
          <xdr:cNvSpPr txBox="1">
            <a:spLocks noChangeArrowheads="1"/>
          </xdr:cNvSpPr>
        </xdr:nvSpPr>
        <xdr:spPr bwMode="auto">
          <a:xfrm>
            <a:off x="9054" y="10021"/>
            <a:ext cx="54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ysClr val="windowText" lastClr="000000"/>
                </a:solidFill>
                <a:effectLst/>
                <a:latin typeface="Tahoma"/>
                <a:ea typeface="Times New Roman"/>
                <a:cs typeface="Times New Roman"/>
              </a:rPr>
              <a:t>4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solidFill>
                  <a:srgbClr val="FFFFFF"/>
                </a:solidFill>
                <a:effectLst/>
                <a:latin typeface="Times New Roman"/>
                <a:ea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9" name="Text Box 102"/>
          <xdr:cNvSpPr txBox="1">
            <a:spLocks noChangeArrowheads="1"/>
          </xdr:cNvSpPr>
        </xdr:nvSpPr>
        <xdr:spPr bwMode="auto">
          <a:xfrm>
            <a:off x="9742" y="9393"/>
            <a:ext cx="245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effectLst/>
                <a:latin typeface="Tahoma"/>
                <a:ea typeface="Times New Roman"/>
                <a:cs typeface="Times New Roman"/>
              </a:rPr>
              <a:t>3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effectLst/>
                <a:latin typeface="Times New Roman"/>
                <a:ea typeface="Times New Roman"/>
              </a:rPr>
              <a:t> </a:t>
            </a:r>
          </a:p>
        </xdr:txBody>
      </xdr:sp>
      <xdr:sp macro="" textlink="">
        <xdr:nvSpPr>
          <xdr:cNvPr id="90" name="Text Box 103"/>
          <xdr:cNvSpPr txBox="1">
            <a:spLocks noChangeArrowheads="1"/>
          </xdr:cNvSpPr>
        </xdr:nvSpPr>
        <xdr:spPr bwMode="auto">
          <a:xfrm>
            <a:off x="9954" y="10021"/>
            <a:ext cx="54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rgbClr val="FFFFFF"/>
                </a:solidFill>
                <a:effectLst/>
                <a:latin typeface="Tahoma"/>
                <a:ea typeface="Times New Roman"/>
                <a:cs typeface="Times New Roman"/>
              </a:rPr>
              <a:t>2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effectLst/>
                <a:latin typeface="Times New Roman"/>
                <a:ea typeface="Times New Roman"/>
              </a:rPr>
              <a:t> </a:t>
            </a:r>
          </a:p>
        </xdr:txBody>
      </xdr:sp>
      <xdr:sp macro="" textlink="">
        <xdr:nvSpPr>
          <xdr:cNvPr id="91" name="Text Box 104"/>
          <xdr:cNvSpPr txBox="1">
            <a:spLocks noChangeArrowheads="1"/>
          </xdr:cNvSpPr>
        </xdr:nvSpPr>
        <xdr:spPr bwMode="auto">
          <a:xfrm>
            <a:off x="10494" y="10021"/>
            <a:ext cx="54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ysClr val="windowText" lastClr="000000"/>
                </a:solidFill>
                <a:effectLst/>
                <a:latin typeface="Tahoma"/>
                <a:ea typeface="Times New Roman"/>
                <a:cs typeface="Times New Roman"/>
              </a:rPr>
              <a:t>1</a:t>
            </a:r>
            <a:endParaRPr lang="en-IE" sz="1000">
              <a:solidFill>
                <a:sysClr val="windowText" lastClr="000000"/>
              </a:solidFill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effectLst/>
                <a:latin typeface="Times New Roman"/>
                <a:ea typeface="Times New Roman"/>
              </a:rPr>
              <a:t> </a:t>
            </a:r>
          </a:p>
        </xdr:txBody>
      </xdr:sp>
      <xdr:sp macro="" textlink="">
        <xdr:nvSpPr>
          <xdr:cNvPr id="92" name="Text Box 105"/>
          <xdr:cNvSpPr txBox="1">
            <a:spLocks noChangeArrowheads="1"/>
          </xdr:cNvSpPr>
        </xdr:nvSpPr>
        <xdr:spPr bwMode="auto">
          <a:xfrm>
            <a:off x="9774" y="7861"/>
            <a:ext cx="18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n-IE" sz="700">
                <a:solidFill>
                  <a:srgbClr val="FFFFFF"/>
                </a:solidFill>
                <a:effectLst/>
                <a:latin typeface="Tahoma"/>
                <a:ea typeface="Times New Roman"/>
                <a:cs typeface="Times New Roman"/>
              </a:rPr>
              <a:t>8</a:t>
            </a:r>
            <a:endParaRPr lang="en-IE" sz="10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</a:pPr>
            <a:r>
              <a:rPr lang="en-IE" sz="1000">
                <a:solidFill>
                  <a:srgbClr val="FFFFFF"/>
                </a:solidFill>
                <a:effectLst/>
                <a:latin typeface="Times New Roman"/>
                <a:ea typeface="Times New Roman"/>
              </a:rPr>
              <a:t> </a:t>
            </a:r>
            <a:endParaRPr lang="en-IE" sz="10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  <xdr:twoCellAnchor>
    <xdr:from>
      <xdr:col>6</xdr:col>
      <xdr:colOff>438150</xdr:colOff>
      <xdr:row>35</xdr:row>
      <xdr:rowOff>133350</xdr:rowOff>
    </xdr:from>
    <xdr:to>
      <xdr:col>10</xdr:col>
      <xdr:colOff>180975</xdr:colOff>
      <xdr:row>43</xdr:row>
      <xdr:rowOff>38100</xdr:rowOff>
    </xdr:to>
    <xdr:sp macro="" textlink="">
      <xdr:nvSpPr>
        <xdr:cNvPr id="34817" name="Text Box 73"/>
        <xdr:cNvSpPr txBox="1">
          <a:spLocks noChangeArrowheads="1"/>
        </xdr:cNvSpPr>
      </xdr:nvSpPr>
      <xdr:spPr bwMode="auto">
        <a:xfrm>
          <a:off x="4095750" y="5467350"/>
          <a:ext cx="218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South - 315 (8.6%)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2.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South East - 234 (14.1%)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3.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South City - 572 (4.2%)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4.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South West  - 736 (4.2%)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5.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West - 953 (6.5%)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6.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North West  - 468 (32.3%)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7.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North Central -221 (28.5%)</a:t>
          </a:r>
          <a:endParaRPr lang="en-I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0000"/>
              </a:solidFill>
              <a:latin typeface="Calibri"/>
            </a:rPr>
            <a:t>8.</a:t>
          </a:r>
          <a:r>
            <a:rPr lang="en-I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 </a:t>
          </a:r>
          <a:r>
            <a:rPr lang="en-IE" sz="9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Dublin North -561 (38.9%)</a:t>
          </a:r>
          <a:endParaRPr lang="en-IE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238126</xdr:rowOff>
    </xdr:from>
    <xdr:to>
      <xdr:col>8</xdr:col>
      <xdr:colOff>581024</xdr:colOff>
      <xdr:row>20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95698</xdr:rowOff>
    </xdr:from>
    <xdr:to>
      <xdr:col>11</xdr:col>
      <xdr:colOff>526677</xdr:colOff>
      <xdr:row>46</xdr:row>
      <xdr:rowOff>200472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10</xdr:col>
      <xdr:colOff>555625</xdr:colOff>
      <xdr:row>27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8</xdr:col>
      <xdr:colOff>581025</xdr:colOff>
      <xdr:row>85</xdr:row>
      <xdr:rowOff>95249</xdr:rowOff>
    </xdr:to>
    <xdr:graphicFrame macro="">
      <xdr:nvGraphicFramePr>
        <xdr:cNvPr id="2" name="Chart 1" title="Barriers and challeng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58830</xdr:rowOff>
    </xdr:from>
    <xdr:to>
      <xdr:col>9</xdr:col>
      <xdr:colOff>0</xdr:colOff>
      <xdr:row>168</xdr:row>
      <xdr:rowOff>39780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38100</xdr:rowOff>
    </xdr:from>
    <xdr:to>
      <xdr:col>7</xdr:col>
      <xdr:colOff>549275</xdr:colOff>
      <xdr:row>157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1</xdr:row>
      <xdr:rowOff>123825</xdr:rowOff>
    </xdr:from>
    <xdr:to>
      <xdr:col>18</xdr:col>
      <xdr:colOff>352425</xdr:colOff>
      <xdr:row>19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34"/>
  <sheetViews>
    <sheetView showGridLines="0" tabSelected="1" view="pageBreakPreview" zoomScale="60" zoomScaleNormal="100" workbookViewId="0">
      <selection activeCell="Z9" sqref="Z9"/>
    </sheetView>
  </sheetViews>
  <sheetFormatPr defaultColWidth="9.109375" defaultRowHeight="14.4" x14ac:dyDescent="0.3"/>
  <cols>
    <col min="1" max="1" width="55.33203125" style="260" customWidth="1"/>
    <col min="2" max="3" width="9.109375" style="260"/>
    <col min="4" max="4" width="9.109375" style="260" customWidth="1"/>
    <col min="5" max="5" width="32.5546875" style="260" hidden="1" customWidth="1"/>
    <col min="6" max="6" width="9.109375" style="260" hidden="1" customWidth="1"/>
    <col min="7" max="7" width="0.5546875" style="260" hidden="1" customWidth="1"/>
    <col min="8" max="16384" width="9.109375" style="260"/>
  </cols>
  <sheetData>
    <row r="7" spans="1:6" ht="28.5" x14ac:dyDescent="0.45">
      <c r="B7" s="313"/>
      <c r="C7" s="313"/>
      <c r="D7" s="314"/>
      <c r="E7" s="314"/>
      <c r="F7" s="314"/>
    </row>
    <row r="9" spans="1:6" ht="216" customHeight="1" x14ac:dyDescent="0.25">
      <c r="A9" s="796" t="s">
        <v>985</v>
      </c>
      <c r="B9" s="796"/>
    </row>
    <row r="28" ht="14.25" customHeight="1" x14ac:dyDescent="0.25"/>
    <row r="29" ht="15" hidden="1" x14ac:dyDescent="0.25"/>
    <row r="30" ht="15" hidden="1" x14ac:dyDescent="0.25"/>
    <row r="31" ht="15" hidden="1" x14ac:dyDescent="0.25"/>
    <row r="32" ht="15" hidden="1" x14ac:dyDescent="0.25"/>
    <row r="33" ht="15" hidden="1" x14ac:dyDescent="0.25"/>
    <row r="34" ht="15" hidden="1" x14ac:dyDescent="0.25"/>
  </sheetData>
  <mergeCells count="1"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Normal="100" zoomScaleSheetLayoutView="100" workbookViewId="0">
      <selection activeCell="K19" sqref="K19"/>
    </sheetView>
  </sheetViews>
  <sheetFormatPr defaultColWidth="9.109375" defaultRowHeight="14.4" x14ac:dyDescent="0.3"/>
  <cols>
    <col min="1" max="1" width="31.33203125" style="21" customWidth="1"/>
    <col min="2" max="3" width="8.5546875" style="21" customWidth="1"/>
    <col min="4" max="4" width="14.88671875" style="21" customWidth="1"/>
    <col min="5" max="6" width="8.5546875" style="21" customWidth="1"/>
    <col min="7" max="7" width="11.5546875" style="21" customWidth="1"/>
    <col min="8" max="9" width="8.5546875" style="21" customWidth="1"/>
    <col min="10" max="10" width="14.88671875" style="21" customWidth="1"/>
    <col min="11" max="16384" width="9.109375" style="21"/>
  </cols>
  <sheetData>
    <row r="1" spans="1:10" ht="16.5" thickTop="1" thickBot="1" x14ac:dyDescent="0.3">
      <c r="A1" s="813" t="s">
        <v>1021</v>
      </c>
      <c r="B1" s="813"/>
      <c r="C1" s="813"/>
      <c r="D1" s="813"/>
      <c r="E1" s="813"/>
      <c r="F1" s="813"/>
      <c r="G1" s="813"/>
      <c r="H1" s="813"/>
      <c r="I1" s="813"/>
      <c r="J1" s="813"/>
    </row>
    <row r="2" spans="1:10" ht="16.5" thickTop="1" thickBot="1" x14ac:dyDescent="0.3">
      <c r="A2" s="354"/>
      <c r="B2" s="809" t="s">
        <v>615</v>
      </c>
      <c r="C2" s="809"/>
      <c r="D2" s="809"/>
      <c r="E2" s="809"/>
      <c r="F2" s="809"/>
      <c r="G2" s="809"/>
      <c r="H2" s="814"/>
      <c r="I2" s="815"/>
      <c r="J2" s="816"/>
    </row>
    <row r="3" spans="1:10" ht="15" customHeight="1" thickTop="1" thickBot="1" x14ac:dyDescent="0.3">
      <c r="A3" s="381"/>
      <c r="B3" s="810" t="s">
        <v>616</v>
      </c>
      <c r="C3" s="810"/>
      <c r="D3" s="810"/>
      <c r="E3" s="811" t="s">
        <v>617</v>
      </c>
      <c r="F3" s="811"/>
      <c r="G3" s="811"/>
      <c r="H3" s="812" t="s">
        <v>614</v>
      </c>
      <c r="I3" s="812"/>
      <c r="J3" s="812"/>
    </row>
    <row r="4" spans="1:10" ht="48" customHeight="1" thickTop="1" thickBot="1" x14ac:dyDescent="0.3">
      <c r="A4" s="394" t="s">
        <v>606</v>
      </c>
      <c r="B4" s="386" t="s">
        <v>70</v>
      </c>
      <c r="C4" s="387" t="s">
        <v>168</v>
      </c>
      <c r="D4" s="387" t="s">
        <v>1056</v>
      </c>
      <c r="E4" s="383" t="s">
        <v>70</v>
      </c>
      <c r="F4" s="383" t="s">
        <v>168</v>
      </c>
      <c r="G4" s="383" t="s">
        <v>1056</v>
      </c>
      <c r="H4" s="387" t="s">
        <v>70</v>
      </c>
      <c r="I4" s="387" t="s">
        <v>168</v>
      </c>
      <c r="J4" s="387" t="s">
        <v>1056</v>
      </c>
    </row>
    <row r="5" spans="1:10" ht="17.25" customHeight="1" thickTop="1" thickBot="1" x14ac:dyDescent="0.3">
      <c r="A5" s="376" t="s">
        <v>608</v>
      </c>
      <c r="B5" s="619">
        <v>2066</v>
      </c>
      <c r="C5" s="389">
        <v>41.6</v>
      </c>
      <c r="D5" s="390" t="s">
        <v>1058</v>
      </c>
      <c r="E5" s="384">
        <v>1802</v>
      </c>
      <c r="F5" s="385">
        <v>36.200000000000003</v>
      </c>
      <c r="G5" s="696" t="s">
        <v>1063</v>
      </c>
      <c r="H5" s="392">
        <f>B5+E5</f>
        <v>3868</v>
      </c>
      <c r="I5" s="393">
        <f>H5/9956*100</f>
        <v>38.850944154278828</v>
      </c>
      <c r="J5" s="390" t="s">
        <v>1070</v>
      </c>
    </row>
    <row r="6" spans="1:10" ht="21.75" customHeight="1" thickTop="1" thickBot="1" x14ac:dyDescent="0.3">
      <c r="A6" s="376" t="s">
        <v>609</v>
      </c>
      <c r="B6" s="619">
        <v>1479</v>
      </c>
      <c r="C6" s="389">
        <v>29.7</v>
      </c>
      <c r="D6" s="390" t="s">
        <v>1062</v>
      </c>
      <c r="E6" s="384">
        <v>1611</v>
      </c>
      <c r="F6" s="385">
        <v>32.299999999999997</v>
      </c>
      <c r="G6" s="696" t="s">
        <v>1064</v>
      </c>
      <c r="H6" s="392">
        <f t="shared" ref="H6:H11" si="0">B6+E6</f>
        <v>3090</v>
      </c>
      <c r="I6" s="393">
        <f t="shared" ref="I6:I11" si="1">H6/9956*100</f>
        <v>31.036560867818402</v>
      </c>
      <c r="J6" s="390" t="s">
        <v>1073</v>
      </c>
    </row>
    <row r="7" spans="1:10" ht="22.5" customHeight="1" thickTop="1" thickBot="1" x14ac:dyDescent="0.3">
      <c r="A7" s="376" t="s">
        <v>610</v>
      </c>
      <c r="B7" s="388">
        <v>779</v>
      </c>
      <c r="C7" s="389">
        <v>15.7</v>
      </c>
      <c r="D7" s="390" t="s">
        <v>1057</v>
      </c>
      <c r="E7" s="384">
        <v>778</v>
      </c>
      <c r="F7" s="385">
        <v>15.6</v>
      </c>
      <c r="G7" s="696" t="s">
        <v>1065</v>
      </c>
      <c r="H7" s="392">
        <f t="shared" si="0"/>
        <v>1557</v>
      </c>
      <c r="I7" s="393">
        <f t="shared" si="1"/>
        <v>15.638810767376457</v>
      </c>
      <c r="J7" s="390" t="s">
        <v>1069</v>
      </c>
    </row>
    <row r="8" spans="1:10" ht="16.5" thickTop="1" thickBot="1" x14ac:dyDescent="0.3">
      <c r="A8" s="395" t="s">
        <v>611</v>
      </c>
      <c r="B8" s="388">
        <v>121</v>
      </c>
      <c r="C8" s="389">
        <v>2.4</v>
      </c>
      <c r="D8" s="390" t="s">
        <v>1060</v>
      </c>
      <c r="E8" s="384">
        <v>309</v>
      </c>
      <c r="F8" s="385">
        <v>6.2</v>
      </c>
      <c r="G8" s="696" t="s">
        <v>1066</v>
      </c>
      <c r="H8" s="392">
        <f t="shared" si="0"/>
        <v>430</v>
      </c>
      <c r="I8" s="393">
        <f t="shared" si="1"/>
        <v>4.3190036159100043</v>
      </c>
      <c r="J8" s="390" t="s">
        <v>1072</v>
      </c>
    </row>
    <row r="9" spans="1:10" ht="22.5" customHeight="1" thickTop="1" thickBot="1" x14ac:dyDescent="0.3">
      <c r="A9" s="376" t="s">
        <v>613</v>
      </c>
      <c r="B9" s="388">
        <v>304</v>
      </c>
      <c r="C9" s="389">
        <v>6.1</v>
      </c>
      <c r="D9" s="390" t="s">
        <v>1059</v>
      </c>
      <c r="E9" s="384">
        <v>253</v>
      </c>
      <c r="F9" s="385">
        <v>5.0999999999999996</v>
      </c>
      <c r="G9" s="696" t="s">
        <v>1067</v>
      </c>
      <c r="H9" s="392">
        <f t="shared" si="0"/>
        <v>557</v>
      </c>
      <c r="I9" s="393">
        <f t="shared" si="1"/>
        <v>5.5946163117717962</v>
      </c>
      <c r="J9" s="390" t="s">
        <v>1084</v>
      </c>
    </row>
    <row r="10" spans="1:10" ht="21" customHeight="1" thickTop="1" thickBot="1" x14ac:dyDescent="0.3">
      <c r="A10" s="376" t="s">
        <v>612</v>
      </c>
      <c r="B10" s="388">
        <v>223</v>
      </c>
      <c r="C10" s="389">
        <v>4.5</v>
      </c>
      <c r="D10" s="390" t="s">
        <v>1061</v>
      </c>
      <c r="E10" s="384">
        <v>231</v>
      </c>
      <c r="F10" s="385">
        <v>4.5999999999999996</v>
      </c>
      <c r="G10" s="696" t="s">
        <v>1068</v>
      </c>
      <c r="H10" s="392">
        <f t="shared" si="0"/>
        <v>454</v>
      </c>
      <c r="I10" s="393">
        <f t="shared" si="1"/>
        <v>4.5600642828445155</v>
      </c>
      <c r="J10" s="390" t="s">
        <v>1071</v>
      </c>
    </row>
    <row r="11" spans="1:10" ht="23.25" customHeight="1" thickTop="1" thickBot="1" x14ac:dyDescent="0.3">
      <c r="A11" s="398" t="s">
        <v>614</v>
      </c>
      <c r="B11" s="399">
        <v>4972</v>
      </c>
      <c r="C11" s="400">
        <v>100</v>
      </c>
      <c r="D11" s="399" t="s">
        <v>1074</v>
      </c>
      <c r="E11" s="401">
        <v>4984</v>
      </c>
      <c r="F11" s="402">
        <v>100</v>
      </c>
      <c r="G11" s="403" t="s">
        <v>1075</v>
      </c>
      <c r="H11" s="712">
        <f t="shared" si="0"/>
        <v>9956</v>
      </c>
      <c r="I11" s="713">
        <f t="shared" si="1"/>
        <v>100</v>
      </c>
      <c r="J11" s="399" t="s">
        <v>1076</v>
      </c>
    </row>
    <row r="12" spans="1:10" ht="15.75" thickTop="1" x14ac:dyDescent="0.25"/>
  </sheetData>
  <mergeCells count="6">
    <mergeCell ref="B2:G2"/>
    <mergeCell ref="B3:D3"/>
    <mergeCell ref="E3:G3"/>
    <mergeCell ref="H3:J3"/>
    <mergeCell ref="A1:J1"/>
    <mergeCell ref="H2:J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&amp;R&amp;[6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Normal="100" zoomScaleSheetLayoutView="100" workbookViewId="0">
      <selection activeCell="C6" sqref="C6"/>
    </sheetView>
  </sheetViews>
  <sheetFormatPr defaultColWidth="9.109375" defaultRowHeight="14.4" x14ac:dyDescent="0.3"/>
  <cols>
    <col min="1" max="1" width="65" style="21" customWidth="1"/>
    <col min="2" max="2" width="11.33203125" style="21" customWidth="1"/>
    <col min="3" max="3" width="10.44140625" style="21" customWidth="1"/>
    <col min="4" max="16384" width="9.109375" style="21"/>
  </cols>
  <sheetData>
    <row r="1" spans="1:5" ht="16.5" thickTop="1" thickBot="1" x14ac:dyDescent="0.3">
      <c r="A1" s="817" t="s">
        <v>1022</v>
      </c>
      <c r="B1" s="818"/>
      <c r="C1" s="819"/>
    </row>
    <row r="2" spans="1:5" ht="16.5" thickTop="1" thickBot="1" x14ac:dyDescent="0.3">
      <c r="A2" s="369" t="s">
        <v>618</v>
      </c>
      <c r="B2" s="404" t="s">
        <v>70</v>
      </c>
      <c r="C2" s="370" t="s">
        <v>168</v>
      </c>
    </row>
    <row r="3" spans="1:5" ht="16.5" thickTop="1" thickBot="1" x14ac:dyDescent="0.3">
      <c r="A3" s="378" t="s">
        <v>619</v>
      </c>
      <c r="B3" s="346">
        <v>7636</v>
      </c>
      <c r="C3" s="405">
        <v>76.697468862997184</v>
      </c>
    </row>
    <row r="4" spans="1:5" ht="16.5" thickTop="1" thickBot="1" x14ac:dyDescent="0.3">
      <c r="A4" s="376" t="s">
        <v>934</v>
      </c>
      <c r="B4" s="411">
        <v>1855</v>
      </c>
      <c r="C4" s="412">
        <v>18.631980715146646</v>
      </c>
    </row>
    <row r="5" spans="1:5" ht="16.5" thickTop="1" thickBot="1" x14ac:dyDescent="0.3">
      <c r="A5" s="371" t="s">
        <v>935</v>
      </c>
      <c r="B5" s="413">
        <v>5781</v>
      </c>
      <c r="C5" s="364">
        <v>58.065488147850544</v>
      </c>
    </row>
    <row r="6" spans="1:5" ht="16.5" thickTop="1" thickBot="1" x14ac:dyDescent="0.3">
      <c r="A6" s="408" t="s">
        <v>620</v>
      </c>
      <c r="B6" s="409">
        <v>1957</v>
      </c>
      <c r="C6" s="410">
        <v>19.7</v>
      </c>
    </row>
    <row r="7" spans="1:5" ht="16.5" thickTop="1" thickBot="1" x14ac:dyDescent="0.3">
      <c r="A7" s="376" t="s">
        <v>928</v>
      </c>
      <c r="B7" s="411">
        <v>467</v>
      </c>
      <c r="C7" s="412">
        <v>4.6906388107673767</v>
      </c>
    </row>
    <row r="8" spans="1:5" ht="16.5" thickTop="1" thickBot="1" x14ac:dyDescent="0.3">
      <c r="A8" s="371" t="s">
        <v>929</v>
      </c>
      <c r="B8" s="413">
        <v>105</v>
      </c>
      <c r="C8" s="364">
        <v>1.0546404178384894</v>
      </c>
    </row>
    <row r="9" spans="1:5" ht="16.5" thickTop="1" thickBot="1" x14ac:dyDescent="0.3">
      <c r="A9" s="376" t="s">
        <v>930</v>
      </c>
      <c r="B9" s="411">
        <v>99</v>
      </c>
      <c r="C9" s="412">
        <v>0.99437525110486136</v>
      </c>
    </row>
    <row r="10" spans="1:5" ht="16.5" thickTop="1" thickBot="1" x14ac:dyDescent="0.3">
      <c r="A10" s="371" t="s">
        <v>931</v>
      </c>
      <c r="B10" s="413">
        <v>823</v>
      </c>
      <c r="C10" s="364">
        <v>8.2663720369626361</v>
      </c>
      <c r="E10" s="280"/>
    </row>
    <row r="11" spans="1:5" ht="16.5" thickTop="1" thickBot="1" x14ac:dyDescent="0.3">
      <c r="A11" s="376" t="s">
        <v>932</v>
      </c>
      <c r="B11" s="411">
        <v>410</v>
      </c>
      <c r="C11" s="412">
        <v>4.1181197267979108</v>
      </c>
      <c r="E11" s="268"/>
    </row>
    <row r="12" spans="1:5" ht="16.5" thickTop="1" thickBot="1" x14ac:dyDescent="0.3">
      <c r="A12" s="371" t="s">
        <v>933</v>
      </c>
      <c r="B12" s="413">
        <v>53</v>
      </c>
      <c r="C12" s="364">
        <v>0.53234230614704703</v>
      </c>
    </row>
    <row r="13" spans="1:5" ht="16.5" thickTop="1" thickBot="1" x14ac:dyDescent="0.3">
      <c r="A13" s="414" t="s">
        <v>621</v>
      </c>
      <c r="B13" s="415">
        <v>329</v>
      </c>
      <c r="C13" s="416">
        <v>3.3045399758939333</v>
      </c>
    </row>
    <row r="14" spans="1:5" ht="16.5" thickTop="1" thickBot="1" x14ac:dyDescent="0.3">
      <c r="A14" s="406" t="s">
        <v>1</v>
      </c>
      <c r="B14" s="417">
        <v>34</v>
      </c>
      <c r="C14" s="407">
        <v>0.34150261149055844</v>
      </c>
    </row>
    <row r="15" spans="1:5" ht="16.5" thickTop="1" thickBot="1" x14ac:dyDescent="0.3">
      <c r="A15" s="376" t="s">
        <v>622</v>
      </c>
      <c r="B15" s="411">
        <v>17</v>
      </c>
      <c r="C15" s="412">
        <v>0.17075130574527922</v>
      </c>
    </row>
    <row r="16" spans="1:5" ht="16.5" thickTop="1" thickBot="1" x14ac:dyDescent="0.3">
      <c r="A16" s="371" t="s">
        <v>1</v>
      </c>
      <c r="B16" s="413">
        <v>17</v>
      </c>
      <c r="C16" s="364">
        <v>0.16070711128967458</v>
      </c>
    </row>
    <row r="17" spans="1:3" ht="16.5" thickTop="1" thickBot="1" x14ac:dyDescent="0.3">
      <c r="A17" s="398" t="s">
        <v>614</v>
      </c>
      <c r="B17" s="419">
        <v>9956</v>
      </c>
      <c r="C17" s="420">
        <v>100</v>
      </c>
    </row>
    <row r="18" spans="1:3" ht="15.75" thickTop="1" x14ac:dyDescent="0.25">
      <c r="B18" s="268"/>
      <c r="C18" s="280"/>
    </row>
    <row r="19" spans="1:3" ht="15" x14ac:dyDescent="0.25">
      <c r="B19" s="26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&amp;R&amp;[7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F10" sqref="F10"/>
    </sheetView>
  </sheetViews>
  <sheetFormatPr defaultRowHeight="14.4" x14ac:dyDescent="0.3"/>
  <cols>
    <col min="1" max="1" width="55" customWidth="1"/>
    <col min="2" max="2" width="11.33203125" customWidth="1"/>
    <col min="3" max="3" width="11" customWidth="1"/>
  </cols>
  <sheetData>
    <row r="1" spans="1:9" s="691" customFormat="1" ht="25.05" customHeight="1" thickTop="1" thickBot="1" x14ac:dyDescent="0.35">
      <c r="A1" s="820" t="s">
        <v>1023</v>
      </c>
      <c r="B1" s="821"/>
      <c r="C1" s="822"/>
    </row>
    <row r="2" spans="1:9" ht="19.95" customHeight="1" thickTop="1" thickBot="1" x14ac:dyDescent="0.3">
      <c r="A2" s="369" t="s">
        <v>623</v>
      </c>
      <c r="B2" s="404" t="s">
        <v>70</v>
      </c>
      <c r="C2" s="370" t="s">
        <v>168</v>
      </c>
    </row>
    <row r="3" spans="1:9" ht="16.5" thickTop="1" thickBot="1" x14ac:dyDescent="0.3">
      <c r="A3" s="378" t="s">
        <v>624</v>
      </c>
      <c r="B3" s="421">
        <v>1065</v>
      </c>
      <c r="C3" s="422">
        <v>10.697067095218964</v>
      </c>
    </row>
    <row r="4" spans="1:9" ht="16.5" thickTop="1" thickBot="1" x14ac:dyDescent="0.3">
      <c r="A4" s="408" t="s">
        <v>625</v>
      </c>
      <c r="B4" s="423">
        <v>8404</v>
      </c>
      <c r="C4" s="424">
        <v>84.411410204901571</v>
      </c>
    </row>
    <row r="5" spans="1:9" ht="16.5" thickTop="1" thickBot="1" x14ac:dyDescent="0.3">
      <c r="A5" s="376" t="s">
        <v>626</v>
      </c>
      <c r="B5" s="429">
        <v>989</v>
      </c>
      <c r="C5" s="430">
        <v>9.9337083165930089</v>
      </c>
      <c r="E5" s="178"/>
    </row>
    <row r="6" spans="1:9" ht="16.5" thickTop="1" thickBot="1" x14ac:dyDescent="0.3">
      <c r="A6" s="371" t="s">
        <v>627</v>
      </c>
      <c r="B6" s="431">
        <v>1902</v>
      </c>
      <c r="C6" s="432">
        <v>19.104057854560065</v>
      </c>
    </row>
    <row r="7" spans="1:9" ht="16.5" thickTop="1" thickBot="1" x14ac:dyDescent="0.3">
      <c r="A7" s="376" t="s">
        <v>628</v>
      </c>
      <c r="B7" s="429">
        <v>643</v>
      </c>
      <c r="C7" s="430">
        <v>6.458417034953797</v>
      </c>
    </row>
    <row r="8" spans="1:9" ht="16.5" thickTop="1" thickBot="1" x14ac:dyDescent="0.3">
      <c r="A8" s="371" t="s">
        <v>629</v>
      </c>
      <c r="B8" s="431">
        <v>1499</v>
      </c>
      <c r="C8" s="432">
        <v>15.056247488951387</v>
      </c>
    </row>
    <row r="9" spans="1:9" ht="16.5" thickTop="1" thickBot="1" x14ac:dyDescent="0.3">
      <c r="A9" s="376" t="s">
        <v>630</v>
      </c>
      <c r="B9" s="429">
        <v>317</v>
      </c>
      <c r="C9" s="430">
        <v>3.1840096424266773</v>
      </c>
      <c r="D9" s="224"/>
      <c r="E9" s="224"/>
      <c r="F9" s="224"/>
    </row>
    <row r="10" spans="1:9" ht="16.5" thickTop="1" thickBot="1" x14ac:dyDescent="0.3">
      <c r="A10" s="371" t="s">
        <v>631</v>
      </c>
      <c r="B10" s="431">
        <v>130</v>
      </c>
      <c r="C10" s="432">
        <v>1.3057452792286059</v>
      </c>
      <c r="D10" s="224"/>
      <c r="E10" s="224"/>
      <c r="F10" s="224"/>
    </row>
    <row r="11" spans="1:9" ht="16.5" thickTop="1" thickBot="1" x14ac:dyDescent="0.3">
      <c r="A11" s="376" t="s">
        <v>632</v>
      </c>
      <c r="B11" s="429">
        <v>2855</v>
      </c>
      <c r="C11" s="430">
        <v>28.676175170751307</v>
      </c>
      <c r="D11" s="224"/>
      <c r="E11" s="224"/>
      <c r="F11" s="224"/>
    </row>
    <row r="12" spans="1:9" ht="16.5" thickTop="1" thickBot="1" x14ac:dyDescent="0.3">
      <c r="A12" s="371" t="s">
        <v>633</v>
      </c>
      <c r="B12" s="431">
        <v>69</v>
      </c>
      <c r="C12" s="432">
        <v>0.69304941743672155</v>
      </c>
      <c r="D12" s="224"/>
      <c r="E12" s="224"/>
      <c r="F12" s="281"/>
      <c r="H12" s="63"/>
      <c r="I12" s="63"/>
    </row>
    <row r="13" spans="1:9" ht="16.5" thickTop="1" thickBot="1" x14ac:dyDescent="0.3">
      <c r="A13" s="418" t="s">
        <v>634</v>
      </c>
      <c r="B13" s="427">
        <v>454</v>
      </c>
      <c r="C13" s="428">
        <v>4.5600642828445155</v>
      </c>
      <c r="D13" s="224"/>
      <c r="E13" s="224"/>
      <c r="F13" s="224"/>
      <c r="G13" s="63"/>
      <c r="H13" s="63"/>
      <c r="I13" s="63"/>
    </row>
    <row r="14" spans="1:9" ht="16.5" thickTop="1" thickBot="1" x14ac:dyDescent="0.3">
      <c r="A14" s="376" t="s">
        <v>635</v>
      </c>
      <c r="B14" s="429">
        <v>54</v>
      </c>
      <c r="C14" s="430">
        <v>0.5423865006026517</v>
      </c>
      <c r="D14" s="224"/>
      <c r="E14" s="224"/>
      <c r="F14" s="281"/>
      <c r="G14" s="63"/>
      <c r="H14" s="63"/>
      <c r="I14" s="63"/>
    </row>
    <row r="15" spans="1:9" ht="16.5" thickTop="1" thickBot="1" x14ac:dyDescent="0.3">
      <c r="A15" s="371" t="s">
        <v>636</v>
      </c>
      <c r="B15" s="431">
        <v>329</v>
      </c>
      <c r="C15" s="432">
        <v>3.3045399758939333</v>
      </c>
      <c r="D15" s="224"/>
      <c r="E15" s="224"/>
      <c r="F15" s="281"/>
      <c r="G15" s="63"/>
      <c r="H15" s="63"/>
      <c r="I15" s="63"/>
    </row>
    <row r="16" spans="1:9" ht="16.5" thickTop="1" thickBot="1" x14ac:dyDescent="0.3">
      <c r="A16" s="376" t="s">
        <v>637</v>
      </c>
      <c r="B16" s="429">
        <v>71</v>
      </c>
      <c r="C16" s="430">
        <v>0.71313780634793089</v>
      </c>
      <c r="D16" s="224"/>
      <c r="E16" s="224"/>
      <c r="F16" s="224"/>
      <c r="G16" s="63"/>
      <c r="H16" s="63"/>
      <c r="I16" s="63"/>
    </row>
    <row r="17" spans="1:9" ht="16.5" thickTop="1" thickBot="1" x14ac:dyDescent="0.3">
      <c r="A17" s="406" t="s">
        <v>1</v>
      </c>
      <c r="B17" s="425">
        <v>31</v>
      </c>
      <c r="C17" s="426">
        <v>0.31137002812374448</v>
      </c>
      <c r="D17" s="224"/>
      <c r="E17" s="224"/>
      <c r="F17" s="224"/>
      <c r="G17" s="63"/>
      <c r="H17" s="63"/>
      <c r="I17" s="63"/>
    </row>
    <row r="18" spans="1:9" ht="16.5" thickTop="1" thickBot="1" x14ac:dyDescent="0.3">
      <c r="A18" s="378" t="s">
        <v>638</v>
      </c>
      <c r="B18" s="379">
        <v>2</v>
      </c>
      <c r="C18" s="422">
        <v>2.0088388911209322E-2</v>
      </c>
      <c r="D18" s="224"/>
      <c r="E18" s="224"/>
      <c r="F18" s="224"/>
      <c r="G18" s="63"/>
      <c r="H18" s="63"/>
      <c r="I18" s="63"/>
    </row>
    <row r="19" spans="1:9" ht="16.5" thickTop="1" thickBot="1" x14ac:dyDescent="0.3">
      <c r="A19" s="373" t="s">
        <v>614</v>
      </c>
      <c r="B19" s="374">
        <v>9956</v>
      </c>
      <c r="C19" s="375">
        <v>100</v>
      </c>
      <c r="D19" s="224"/>
      <c r="E19" s="224"/>
      <c r="F19" s="224"/>
    </row>
    <row r="20" spans="1:9" ht="15.75" thickTop="1" x14ac:dyDescent="0.25">
      <c r="A20" s="224"/>
      <c r="B20" s="224"/>
      <c r="C20" s="224"/>
      <c r="D20" s="224"/>
      <c r="E20" s="224"/>
      <c r="F20" s="224"/>
    </row>
    <row r="21" spans="1:9" ht="15" x14ac:dyDescent="0.25">
      <c r="A21" s="224"/>
      <c r="B21" s="224"/>
      <c r="C21" s="224"/>
      <c r="D21" s="224"/>
      <c r="E21" s="224"/>
      <c r="F21" s="224"/>
    </row>
    <row r="22" spans="1:9" ht="15" x14ac:dyDescent="0.25">
      <c r="A22" s="224"/>
      <c r="B22" s="224"/>
      <c r="C22" s="224"/>
      <c r="D22" s="224"/>
      <c r="E22" s="224"/>
      <c r="F22" s="224"/>
    </row>
    <row r="23" spans="1:9" ht="15" x14ac:dyDescent="0.25">
      <c r="E23" s="7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&amp;R&amp;[8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view="pageBreakPreview" zoomScaleNormal="100" zoomScaleSheetLayoutView="100" workbookViewId="0">
      <selection activeCell="P4" sqref="P4"/>
    </sheetView>
  </sheetViews>
  <sheetFormatPr defaultRowHeight="14.4" x14ac:dyDescent="0.3"/>
  <cols>
    <col min="1" max="1" width="9.109375" style="264" customWidth="1"/>
    <col min="2" max="2" width="8.5546875" customWidth="1"/>
    <col min="22" max="22" width="26" customWidth="1"/>
  </cols>
  <sheetData>
    <row r="1" spans="1:23" s="260" customFormat="1" x14ac:dyDescent="0.3">
      <c r="A1" s="824" t="s">
        <v>1024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23" x14ac:dyDescent="0.3">
      <c r="A2" s="257"/>
      <c r="B2" s="258"/>
      <c r="C2" s="258"/>
      <c r="D2" s="258"/>
      <c r="E2" s="258"/>
      <c r="F2" s="286"/>
      <c r="G2" s="286"/>
      <c r="H2" s="286"/>
      <c r="I2" s="254"/>
    </row>
    <row r="3" spans="1:23" ht="25.2" thickBot="1" x14ac:dyDescent="0.35">
      <c r="A3" s="780">
        <v>2017</v>
      </c>
      <c r="B3" s="778" t="s">
        <v>896</v>
      </c>
      <c r="C3" s="256" t="s">
        <v>897</v>
      </c>
      <c r="D3" s="256" t="s">
        <v>646</v>
      </c>
      <c r="E3" s="256" t="s">
        <v>898</v>
      </c>
      <c r="F3" s="287"/>
      <c r="G3" s="287"/>
      <c r="H3" s="287"/>
      <c r="I3" s="254"/>
    </row>
    <row r="4" spans="1:23" ht="15" thickTop="1" x14ac:dyDescent="0.3">
      <c r="A4" s="257" t="s">
        <v>649</v>
      </c>
      <c r="B4" s="779">
        <v>0.25</v>
      </c>
      <c r="C4" s="658">
        <v>0.5</v>
      </c>
      <c r="D4" s="658">
        <v>0</v>
      </c>
      <c r="E4" s="658">
        <v>0.25</v>
      </c>
      <c r="F4" s="288"/>
      <c r="G4" s="288"/>
      <c r="H4" s="287"/>
      <c r="I4" s="254"/>
      <c r="U4" s="294"/>
      <c r="V4" s="294"/>
      <c r="W4" s="295"/>
    </row>
    <row r="5" spans="1:23" x14ac:dyDescent="0.3">
      <c r="A5" s="257" t="s">
        <v>650</v>
      </c>
      <c r="B5" s="779">
        <v>0.35714285714285715</v>
      </c>
      <c r="C5" s="658">
        <v>0.35714285714285715</v>
      </c>
      <c r="D5" s="658">
        <v>0.21428571428571427</v>
      </c>
      <c r="E5" s="658">
        <v>7.1428571428571438E-2</v>
      </c>
      <c r="F5" s="283"/>
      <c r="G5" s="283"/>
      <c r="H5" s="283"/>
      <c r="I5" s="254"/>
      <c r="U5" s="295"/>
      <c r="V5" s="295"/>
      <c r="W5" s="295"/>
    </row>
    <row r="6" spans="1:23" x14ac:dyDescent="0.3">
      <c r="A6" s="257" t="s">
        <v>651</v>
      </c>
      <c r="B6" s="779">
        <v>0.22935779816513763</v>
      </c>
      <c r="C6" s="658">
        <v>0.17431192660550457</v>
      </c>
      <c r="D6" s="658">
        <v>0.29357798165137616</v>
      </c>
      <c r="E6" s="658">
        <v>0.30275229357798161</v>
      </c>
      <c r="F6" s="258"/>
      <c r="G6" s="258"/>
      <c r="H6" s="258"/>
      <c r="I6" s="254"/>
      <c r="U6" s="295"/>
      <c r="V6" s="295"/>
      <c r="W6" s="295"/>
    </row>
    <row r="7" spans="1:23" x14ac:dyDescent="0.3">
      <c r="A7" s="257" t="s">
        <v>652</v>
      </c>
      <c r="B7" s="779">
        <v>0.89665970772442594</v>
      </c>
      <c r="C7" s="658">
        <v>0.10334029227557412</v>
      </c>
      <c r="D7" s="658">
        <v>0</v>
      </c>
      <c r="E7" s="658">
        <v>0</v>
      </c>
      <c r="F7" s="283"/>
      <c r="G7" s="283"/>
      <c r="H7" s="283"/>
      <c r="I7" s="254"/>
      <c r="U7" s="295"/>
      <c r="V7" s="295"/>
      <c r="W7" s="295"/>
    </row>
    <row r="8" spans="1:23" x14ac:dyDescent="0.3">
      <c r="A8" s="257" t="s">
        <v>653</v>
      </c>
      <c r="B8" s="779">
        <v>0.72857142857142865</v>
      </c>
      <c r="C8" s="658">
        <v>0.22500000000000001</v>
      </c>
      <c r="D8" s="658">
        <v>3.9285714285714285E-2</v>
      </c>
      <c r="E8" s="658">
        <v>7.1428571428571426E-3</v>
      </c>
      <c r="F8" s="258"/>
      <c r="G8" s="258"/>
      <c r="H8" s="258"/>
      <c r="I8" s="254"/>
      <c r="U8" s="295"/>
      <c r="V8" s="295"/>
      <c r="W8" s="295"/>
    </row>
    <row r="9" spans="1:23" x14ac:dyDescent="0.3">
      <c r="A9" s="257" t="s">
        <v>654</v>
      </c>
      <c r="B9" s="779">
        <v>0.53125</v>
      </c>
      <c r="C9" s="658">
        <v>0.21875</v>
      </c>
      <c r="D9" s="658">
        <v>0.125</v>
      </c>
      <c r="E9" s="658">
        <v>0.125</v>
      </c>
      <c r="F9" s="283"/>
      <c r="G9" s="283"/>
      <c r="H9" s="283"/>
      <c r="I9" s="254"/>
      <c r="U9" s="295"/>
      <c r="V9" s="295"/>
      <c r="W9" s="295"/>
    </row>
    <row r="10" spans="1:23" x14ac:dyDescent="0.3">
      <c r="A10" s="257" t="s">
        <v>655</v>
      </c>
      <c r="B10" s="779">
        <v>0.18727915194346292</v>
      </c>
      <c r="C10" s="658">
        <v>0.29093050647820967</v>
      </c>
      <c r="D10" s="658">
        <v>0.3780918727915194</v>
      </c>
      <c r="E10" s="658">
        <v>0.14369846878680803</v>
      </c>
      <c r="F10" s="258"/>
      <c r="G10" s="258"/>
      <c r="H10" s="258"/>
      <c r="I10" s="254"/>
      <c r="U10" s="295"/>
      <c r="V10" s="295"/>
      <c r="W10" s="295"/>
    </row>
    <row r="11" spans="1:23" x14ac:dyDescent="0.3">
      <c r="A11" s="257" t="s">
        <v>656</v>
      </c>
      <c r="B11" s="779">
        <v>0.44444444444444442</v>
      </c>
      <c r="C11" s="658">
        <v>0.34188034188034189</v>
      </c>
      <c r="D11" s="658">
        <v>0.17094017094017094</v>
      </c>
      <c r="E11" s="658">
        <v>4.2735042735042736E-2</v>
      </c>
      <c r="F11" s="283"/>
      <c r="G11" s="283"/>
      <c r="H11" s="283"/>
      <c r="I11" s="254"/>
      <c r="U11" s="295"/>
      <c r="V11" s="295"/>
      <c r="W11" s="295"/>
    </row>
    <row r="12" spans="1:23" x14ac:dyDescent="0.3">
      <c r="A12" s="257" t="s">
        <v>657</v>
      </c>
      <c r="B12" s="779">
        <v>0.16890881913303438</v>
      </c>
      <c r="C12" s="658">
        <v>0.27653213751868461</v>
      </c>
      <c r="D12" s="658">
        <v>0.39162929745889385</v>
      </c>
      <c r="E12" s="658">
        <v>0.16292974588938716</v>
      </c>
      <c r="F12" s="290"/>
      <c r="G12" s="290"/>
      <c r="H12" s="258"/>
      <c r="I12" s="254"/>
      <c r="U12" s="295"/>
      <c r="V12" s="295"/>
      <c r="W12" s="295"/>
    </row>
    <row r="13" spans="1:23" x14ac:dyDescent="0.3">
      <c r="A13" s="257" t="s">
        <v>658</v>
      </c>
      <c r="B13" s="779">
        <v>0.14634146341463417</v>
      </c>
      <c r="C13" s="658">
        <v>0.12195121951219512</v>
      </c>
      <c r="D13" s="658">
        <v>0.51219512195121952</v>
      </c>
      <c r="E13" s="658">
        <v>0.21951219512195125</v>
      </c>
      <c r="F13" s="283"/>
      <c r="G13" s="283"/>
      <c r="H13" s="283"/>
      <c r="I13" s="254"/>
      <c r="U13" s="295"/>
      <c r="V13" s="295"/>
      <c r="W13" s="295"/>
    </row>
    <row r="14" spans="1:23" x14ac:dyDescent="0.3">
      <c r="A14" s="257" t="s">
        <v>659</v>
      </c>
      <c r="B14" s="779">
        <v>2.2222222222222223E-2</v>
      </c>
      <c r="C14" s="658">
        <v>8.8888888888888892E-2</v>
      </c>
      <c r="D14" s="658">
        <v>0.24444444444444444</v>
      </c>
      <c r="E14" s="658">
        <v>0.64444444444444438</v>
      </c>
      <c r="F14" s="258"/>
      <c r="G14" s="290"/>
      <c r="H14" s="258"/>
      <c r="I14" s="254"/>
      <c r="U14" s="295"/>
      <c r="V14" s="295"/>
      <c r="W14" s="295"/>
    </row>
    <row r="15" spans="1:23" x14ac:dyDescent="0.3">
      <c r="A15" s="257" t="s">
        <v>660</v>
      </c>
      <c r="B15" s="779">
        <v>0.98101265822784811</v>
      </c>
      <c r="C15" s="658">
        <v>1.8987341772151899E-2</v>
      </c>
      <c r="D15" s="658">
        <v>0</v>
      </c>
      <c r="E15" s="658">
        <v>0</v>
      </c>
      <c r="F15" s="283"/>
      <c r="G15" s="283"/>
      <c r="H15" s="283"/>
      <c r="I15" s="254"/>
      <c r="U15" s="295"/>
      <c r="V15" s="295"/>
      <c r="W15" s="295"/>
    </row>
    <row r="16" spans="1:23" x14ac:dyDescent="0.3">
      <c r="A16" s="257" t="s">
        <v>661</v>
      </c>
      <c r="B16" s="779">
        <v>0.22095959595959594</v>
      </c>
      <c r="C16" s="658">
        <v>0.20202020202020202</v>
      </c>
      <c r="D16" s="658">
        <v>0.35101010101010105</v>
      </c>
      <c r="E16" s="658">
        <v>0.22601010101010099</v>
      </c>
      <c r="F16" s="258"/>
      <c r="G16" s="258"/>
      <c r="H16" s="258"/>
      <c r="I16" s="254"/>
      <c r="U16" s="295"/>
      <c r="V16" s="295"/>
      <c r="W16" s="295"/>
    </row>
    <row r="17" spans="1:23" x14ac:dyDescent="0.3">
      <c r="A17" s="257" t="s">
        <v>662</v>
      </c>
      <c r="B17" s="779">
        <v>0.20634920634920637</v>
      </c>
      <c r="C17" s="658">
        <v>0.22222222222222221</v>
      </c>
      <c r="D17" s="658">
        <v>0.39682539682539686</v>
      </c>
      <c r="E17" s="658">
        <v>0.17460317460317459</v>
      </c>
      <c r="F17" s="283"/>
      <c r="G17" s="283"/>
      <c r="H17" s="283"/>
      <c r="I17" s="254"/>
      <c r="U17" s="295"/>
      <c r="V17" s="295"/>
      <c r="W17" s="295"/>
    </row>
    <row r="18" spans="1:23" x14ac:dyDescent="0.3">
      <c r="A18" s="257" t="s">
        <v>663</v>
      </c>
      <c r="B18" s="779">
        <v>0.17852498606724876</v>
      </c>
      <c r="C18" s="658">
        <v>0.23759985138398662</v>
      </c>
      <c r="D18" s="658">
        <v>0.42132639791937576</v>
      </c>
      <c r="E18" s="658">
        <v>0.1625487646293888</v>
      </c>
      <c r="F18" s="258"/>
      <c r="G18" s="258"/>
      <c r="H18" s="258"/>
      <c r="I18" s="254"/>
      <c r="U18" s="295"/>
      <c r="V18" s="295"/>
      <c r="W18" s="295"/>
    </row>
    <row r="19" spans="1:23" x14ac:dyDescent="0.3">
      <c r="A19" s="257" t="s">
        <v>664</v>
      </c>
      <c r="B19" s="779">
        <v>0.29389312977099236</v>
      </c>
      <c r="C19" s="658">
        <v>0.52671755725190839</v>
      </c>
      <c r="D19" s="658">
        <v>0.12213740458015268</v>
      </c>
      <c r="E19" s="658">
        <v>5.7251908396946563E-2</v>
      </c>
      <c r="F19" s="283"/>
      <c r="G19" s="283"/>
      <c r="H19" s="283"/>
      <c r="I19" s="254"/>
      <c r="U19" s="295"/>
      <c r="V19" s="295"/>
      <c r="W19" s="295"/>
    </row>
    <row r="20" spans="1:23" x14ac:dyDescent="0.3">
      <c r="A20" s="257" t="s">
        <v>665</v>
      </c>
      <c r="B20" s="779">
        <v>0.36363636363636365</v>
      </c>
      <c r="C20" s="658">
        <v>4.5454545454545456E-2</v>
      </c>
      <c r="D20" s="658">
        <v>0.18181818181818182</v>
      </c>
      <c r="E20" s="658">
        <v>0.40909090909090906</v>
      </c>
      <c r="F20" s="258"/>
      <c r="G20" s="258"/>
      <c r="H20" s="258"/>
      <c r="I20" s="254"/>
      <c r="U20" s="295"/>
      <c r="V20" s="295"/>
      <c r="W20" s="295"/>
    </row>
    <row r="21" spans="1:23" x14ac:dyDescent="0.3">
      <c r="A21" s="255"/>
      <c r="B21" s="255"/>
      <c r="C21" s="289"/>
      <c r="D21" s="283"/>
      <c r="E21" s="283"/>
      <c r="F21" s="283"/>
      <c r="G21" s="283"/>
      <c r="H21" s="283"/>
      <c r="I21" s="254"/>
      <c r="U21" s="295"/>
      <c r="V21" s="295"/>
      <c r="W21" s="295"/>
    </row>
    <row r="22" spans="1:23" x14ac:dyDescent="0.3">
      <c r="A22" s="255"/>
      <c r="B22" s="255"/>
      <c r="C22" s="289"/>
      <c r="D22" s="258"/>
      <c r="E22" s="258"/>
      <c r="F22" s="258"/>
      <c r="G22" s="258"/>
      <c r="H22" s="258"/>
      <c r="I22" s="254"/>
      <c r="U22" s="295"/>
      <c r="V22" s="295"/>
      <c r="W22" s="295"/>
    </row>
    <row r="23" spans="1:23" x14ac:dyDescent="0.3">
      <c r="A23" s="255"/>
      <c r="B23" s="255"/>
      <c r="C23" s="289"/>
      <c r="D23" s="283"/>
      <c r="E23" s="283"/>
      <c r="F23" s="283"/>
      <c r="G23" s="283"/>
      <c r="H23" s="283"/>
      <c r="I23" s="254"/>
      <c r="U23" s="292"/>
      <c r="V23" s="292"/>
      <c r="W23" s="293"/>
    </row>
    <row r="24" spans="1:23" x14ac:dyDescent="0.3">
      <c r="A24" s="255"/>
      <c r="B24" s="255"/>
      <c r="C24" s="289"/>
      <c r="D24" s="258"/>
      <c r="E24" s="258"/>
      <c r="F24" s="258"/>
      <c r="G24" s="258"/>
      <c r="H24" s="258"/>
      <c r="I24" s="254"/>
      <c r="U24" s="292"/>
      <c r="V24" s="292"/>
      <c r="W24" s="293"/>
    </row>
    <row r="25" spans="1:23" x14ac:dyDescent="0.3">
      <c r="A25" s="255"/>
      <c r="B25" s="255"/>
      <c r="C25" s="289"/>
      <c r="D25" s="283"/>
      <c r="E25" s="283"/>
      <c r="F25" s="283"/>
      <c r="G25" s="283"/>
      <c r="H25" s="283"/>
      <c r="I25" s="254"/>
      <c r="U25" s="292"/>
      <c r="V25" s="292"/>
      <c r="W25" s="293"/>
    </row>
    <row r="26" spans="1:23" x14ac:dyDescent="0.3">
      <c r="A26" s="255"/>
      <c r="B26" s="255"/>
      <c r="C26" s="289"/>
      <c r="D26" s="258"/>
      <c r="E26" s="258"/>
      <c r="F26" s="258"/>
      <c r="G26" s="258"/>
      <c r="H26" s="258"/>
      <c r="I26" s="254"/>
      <c r="U26" s="292"/>
      <c r="V26" s="292"/>
      <c r="W26" s="293"/>
    </row>
    <row r="27" spans="1:23" x14ac:dyDescent="0.3">
      <c r="A27" s="255"/>
      <c r="B27" s="255"/>
      <c r="C27" s="289"/>
      <c r="D27" s="283"/>
      <c r="E27" s="283"/>
      <c r="F27" s="283"/>
      <c r="G27" s="283"/>
      <c r="H27" s="283"/>
      <c r="I27" s="254"/>
      <c r="U27" s="292"/>
      <c r="V27" s="292"/>
      <c r="W27" s="293"/>
    </row>
    <row r="28" spans="1:23" x14ac:dyDescent="0.3">
      <c r="A28" s="255"/>
      <c r="B28" s="255"/>
      <c r="C28" s="289"/>
      <c r="D28" s="258"/>
      <c r="E28" s="258"/>
      <c r="F28" s="258"/>
      <c r="G28" s="258"/>
      <c r="H28" s="258"/>
      <c r="I28" s="254"/>
      <c r="U28" s="292"/>
      <c r="V28" s="292"/>
      <c r="W28" s="293"/>
    </row>
    <row r="29" spans="1:23" x14ac:dyDescent="0.3">
      <c r="A29" s="255"/>
      <c r="B29" s="255"/>
      <c r="C29" s="289"/>
      <c r="D29" s="283"/>
      <c r="E29" s="283"/>
      <c r="F29" s="283"/>
      <c r="G29" s="283"/>
      <c r="H29" s="283"/>
      <c r="I29" s="254"/>
      <c r="U29" s="292"/>
      <c r="V29" s="292"/>
      <c r="W29" s="293"/>
    </row>
    <row r="30" spans="1:23" x14ac:dyDescent="0.3">
      <c r="A30" s="255"/>
      <c r="B30" s="255"/>
      <c r="C30" s="289"/>
      <c r="D30" s="258"/>
      <c r="E30" s="258"/>
      <c r="F30" s="258"/>
      <c r="G30" s="258"/>
      <c r="H30" s="258"/>
      <c r="I30" s="254"/>
      <c r="U30" s="292"/>
      <c r="V30" s="292"/>
      <c r="W30" s="293"/>
    </row>
    <row r="31" spans="1:23" x14ac:dyDescent="0.3">
      <c r="A31" s="255"/>
      <c r="B31" s="255"/>
      <c r="C31" s="289"/>
      <c r="D31" s="283"/>
      <c r="E31" s="283"/>
      <c r="F31" s="283"/>
      <c r="G31" s="283"/>
      <c r="H31" s="283"/>
      <c r="I31" s="254"/>
      <c r="U31" s="292"/>
      <c r="V31" s="292"/>
      <c r="W31" s="293"/>
    </row>
    <row r="32" spans="1:23" x14ac:dyDescent="0.3">
      <c r="A32" s="255"/>
      <c r="B32" s="255"/>
      <c r="C32" s="289"/>
      <c r="D32" s="258"/>
      <c r="E32" s="258"/>
      <c r="F32" s="258"/>
      <c r="G32" s="258"/>
      <c r="H32" s="258"/>
      <c r="I32" s="254"/>
      <c r="U32" s="292"/>
      <c r="V32" s="292"/>
      <c r="W32" s="293"/>
    </row>
    <row r="33" spans="1:23" x14ac:dyDescent="0.3">
      <c r="A33" s="255"/>
      <c r="B33" s="255"/>
      <c r="C33" s="289"/>
      <c r="D33" s="283"/>
      <c r="E33" s="283"/>
      <c r="F33" s="283"/>
      <c r="G33" s="283"/>
      <c r="H33" s="283"/>
      <c r="I33" s="254"/>
      <c r="U33" s="292"/>
      <c r="V33" s="292"/>
      <c r="W33" s="293"/>
    </row>
    <row r="34" spans="1:23" x14ac:dyDescent="0.3">
      <c r="A34" s="255"/>
      <c r="B34" s="255"/>
      <c r="C34" s="289"/>
      <c r="D34" s="258"/>
      <c r="E34" s="258"/>
      <c r="F34" s="258"/>
      <c r="G34" s="258"/>
      <c r="H34" s="258"/>
      <c r="I34" s="254"/>
      <c r="U34" s="292"/>
      <c r="V34" s="292"/>
      <c r="W34" s="293"/>
    </row>
    <row r="35" spans="1:23" x14ac:dyDescent="0.3">
      <c r="A35" s="255"/>
      <c r="B35" s="255"/>
      <c r="C35" s="289"/>
      <c r="D35" s="283"/>
      <c r="E35" s="283"/>
      <c r="F35" s="283"/>
      <c r="G35" s="283"/>
      <c r="H35" s="283"/>
      <c r="I35" s="254"/>
      <c r="U35" s="292"/>
      <c r="V35" s="292"/>
      <c r="W35" s="293"/>
    </row>
    <row r="36" spans="1:23" x14ac:dyDescent="0.3">
      <c r="A36" s="255"/>
      <c r="B36" s="255"/>
      <c r="C36" s="289"/>
      <c r="D36" s="258"/>
      <c r="E36" s="258"/>
      <c r="F36" s="258"/>
      <c r="G36" s="258"/>
      <c r="H36" s="258"/>
      <c r="I36" s="254"/>
      <c r="U36" s="292"/>
      <c r="V36" s="292"/>
      <c r="W36" s="293"/>
    </row>
    <row r="37" spans="1:23" x14ac:dyDescent="0.3">
      <c r="A37" s="255"/>
      <c r="B37" s="255"/>
      <c r="C37" s="289"/>
      <c r="D37" s="283"/>
      <c r="E37" s="283"/>
      <c r="F37" s="283"/>
      <c r="G37" s="283"/>
      <c r="H37" s="283"/>
      <c r="I37" s="254"/>
      <c r="U37" s="292"/>
      <c r="V37" s="292"/>
      <c r="W37" s="293"/>
    </row>
    <row r="38" spans="1:23" x14ac:dyDescent="0.3">
      <c r="A38" s="255"/>
      <c r="B38" s="255"/>
      <c r="C38" s="289"/>
      <c r="D38" s="258"/>
      <c r="E38" s="258"/>
      <c r="F38" s="258"/>
      <c r="G38" s="258"/>
      <c r="H38" s="258"/>
      <c r="I38" s="254"/>
      <c r="U38" s="292"/>
      <c r="V38" s="292"/>
      <c r="W38" s="293"/>
    </row>
    <row r="39" spans="1:23" x14ac:dyDescent="0.3">
      <c r="A39" s="823"/>
      <c r="B39" s="823"/>
      <c r="C39" s="278"/>
      <c r="D39" s="283"/>
      <c r="E39" s="283"/>
      <c r="F39" s="283"/>
      <c r="G39" s="283"/>
      <c r="H39" s="283"/>
      <c r="I39" s="254"/>
      <c r="U39" s="292"/>
      <c r="V39" s="292"/>
      <c r="W39" s="293"/>
    </row>
    <row r="40" spans="1:23" x14ac:dyDescent="0.3">
      <c r="A40" s="823"/>
      <c r="B40" s="823"/>
      <c r="C40" s="278"/>
      <c r="D40" s="258"/>
      <c r="E40" s="258"/>
      <c r="F40" s="258"/>
      <c r="G40" s="258"/>
      <c r="H40" s="258"/>
      <c r="I40" s="254"/>
    </row>
    <row r="41" spans="1:23" x14ac:dyDescent="0.3">
      <c r="B41" s="264"/>
      <c r="C41" s="264"/>
      <c r="D41" s="264"/>
      <c r="E41" s="264"/>
      <c r="F41" s="264"/>
      <c r="G41" s="264"/>
      <c r="H41" s="264"/>
    </row>
    <row r="44" spans="1:23" x14ac:dyDescent="0.3">
      <c r="A44" s="286"/>
      <c r="B44" s="286"/>
      <c r="C44" s="286"/>
      <c r="D44" s="286"/>
      <c r="E44" s="286"/>
      <c r="F44" s="286"/>
      <c r="G44" s="286"/>
      <c r="H44" s="286"/>
    </row>
    <row r="45" spans="1:23" x14ac:dyDescent="0.3">
      <c r="A45" s="287"/>
      <c r="B45" s="287"/>
      <c r="C45" s="287"/>
      <c r="D45" s="287"/>
      <c r="E45" s="287"/>
      <c r="F45" s="287"/>
      <c r="G45" s="287"/>
      <c r="H45" s="287"/>
    </row>
    <row r="46" spans="1:23" x14ac:dyDescent="0.3">
      <c r="A46" s="287"/>
      <c r="B46" s="287"/>
      <c r="C46" s="288"/>
      <c r="D46" s="288"/>
      <c r="E46" s="288"/>
      <c r="F46" s="288"/>
      <c r="G46" s="264"/>
      <c r="H46" s="287"/>
    </row>
    <row r="47" spans="1:23" ht="24.6" customHeight="1" x14ac:dyDescent="0.3">
      <c r="A47" s="255"/>
      <c r="B47" s="257"/>
      <c r="C47" s="291"/>
      <c r="D47" s="258"/>
      <c r="E47" s="258"/>
      <c r="F47" s="258"/>
      <c r="G47" s="264"/>
      <c r="H47" s="258"/>
    </row>
    <row r="48" spans="1:23" x14ac:dyDescent="0.3">
      <c r="A48" s="255"/>
      <c r="B48" s="257"/>
      <c r="C48" s="258"/>
      <c r="D48" s="258"/>
      <c r="E48" s="258"/>
      <c r="F48" s="258"/>
      <c r="G48" s="264"/>
      <c r="H48" s="258"/>
    </row>
    <row r="49" spans="1:8" x14ac:dyDescent="0.3">
      <c r="A49" s="255"/>
      <c r="B49" s="257"/>
      <c r="C49" s="258"/>
      <c r="D49" s="258"/>
      <c r="E49" s="258"/>
      <c r="F49" s="258"/>
      <c r="G49" s="264"/>
      <c r="H49" s="258"/>
    </row>
    <row r="50" spans="1:8" x14ac:dyDescent="0.3">
      <c r="A50" s="255"/>
      <c r="B50" s="257"/>
      <c r="C50" s="258"/>
      <c r="D50" s="258"/>
      <c r="E50" s="290"/>
      <c r="F50" s="290"/>
      <c r="G50" s="264"/>
      <c r="H50" s="258"/>
    </row>
    <row r="51" spans="1:8" x14ac:dyDescent="0.3">
      <c r="A51" s="255"/>
      <c r="B51" s="257"/>
      <c r="C51" s="258"/>
      <c r="D51" s="258"/>
      <c r="E51" s="258"/>
      <c r="F51" s="290"/>
      <c r="G51" s="264"/>
      <c r="H51" s="258"/>
    </row>
    <row r="52" spans="1:8" x14ac:dyDescent="0.3">
      <c r="A52" s="255"/>
      <c r="B52" s="257"/>
      <c r="C52" s="258"/>
      <c r="D52" s="258"/>
      <c r="E52" s="258"/>
      <c r="F52" s="258"/>
      <c r="G52" s="264"/>
      <c r="H52" s="258"/>
    </row>
    <row r="53" spans="1:8" x14ac:dyDescent="0.3">
      <c r="A53" s="255"/>
      <c r="B53" s="257"/>
      <c r="C53" s="258"/>
      <c r="D53" s="258"/>
      <c r="E53" s="258"/>
      <c r="F53" s="258"/>
      <c r="G53" s="264"/>
      <c r="H53" s="258"/>
    </row>
    <row r="54" spans="1:8" x14ac:dyDescent="0.3">
      <c r="A54" s="255"/>
      <c r="B54" s="257"/>
      <c r="C54" s="258"/>
      <c r="D54" s="258"/>
      <c r="E54" s="258"/>
      <c r="F54" s="258"/>
      <c r="G54" s="264"/>
      <c r="H54" s="258"/>
    </row>
    <row r="55" spans="1:8" x14ac:dyDescent="0.3">
      <c r="A55" s="255"/>
      <c r="B55" s="257"/>
      <c r="C55" s="258"/>
      <c r="D55" s="258"/>
      <c r="E55" s="258"/>
      <c r="F55" s="258"/>
      <c r="G55" s="264"/>
      <c r="H55" s="258"/>
    </row>
    <row r="56" spans="1:8" x14ac:dyDescent="0.3">
      <c r="A56" s="255"/>
      <c r="B56" s="257"/>
      <c r="C56" s="258"/>
      <c r="D56" s="258"/>
      <c r="E56" s="258"/>
      <c r="F56" s="258"/>
      <c r="G56" s="264"/>
      <c r="H56" s="258"/>
    </row>
    <row r="57" spans="1:8" x14ac:dyDescent="0.3">
      <c r="A57" s="255"/>
      <c r="B57" s="257"/>
      <c r="C57" s="258"/>
      <c r="D57" s="258"/>
      <c r="E57" s="258"/>
      <c r="F57" s="258"/>
      <c r="G57" s="264"/>
      <c r="H57" s="258"/>
    </row>
    <row r="58" spans="1:8" x14ac:dyDescent="0.3">
      <c r="A58" s="255"/>
      <c r="B58" s="257"/>
      <c r="C58" s="258"/>
      <c r="D58" s="258"/>
      <c r="E58" s="258"/>
      <c r="F58" s="258"/>
      <c r="G58" s="264"/>
      <c r="H58" s="258"/>
    </row>
    <row r="59" spans="1:8" x14ac:dyDescent="0.3">
      <c r="A59" s="255"/>
      <c r="B59" s="257"/>
      <c r="C59" s="258"/>
      <c r="D59" s="258"/>
      <c r="E59" s="258"/>
      <c r="F59" s="258"/>
      <c r="G59" s="264"/>
      <c r="H59" s="258"/>
    </row>
    <row r="60" spans="1:8" x14ac:dyDescent="0.3">
      <c r="A60" s="255"/>
      <c r="B60" s="257"/>
      <c r="C60" s="258"/>
      <c r="D60" s="258"/>
      <c r="E60" s="258"/>
      <c r="F60" s="258"/>
      <c r="G60" s="264"/>
      <c r="H60" s="258"/>
    </row>
    <row r="61" spans="1:8" x14ac:dyDescent="0.3">
      <c r="A61" s="255"/>
      <c r="B61" s="257"/>
      <c r="C61" s="258"/>
      <c r="D61" s="258"/>
      <c r="E61" s="258"/>
      <c r="F61" s="258"/>
      <c r="G61" s="264"/>
      <c r="H61" s="258"/>
    </row>
    <row r="62" spans="1:8" x14ac:dyDescent="0.3">
      <c r="A62" s="255"/>
      <c r="B62" s="257"/>
      <c r="C62" s="258"/>
      <c r="D62" s="258"/>
      <c r="E62" s="258"/>
      <c r="F62" s="258"/>
      <c r="G62" s="264"/>
      <c r="H62" s="258"/>
    </row>
    <row r="63" spans="1:8" x14ac:dyDescent="0.3">
      <c r="A63" s="255"/>
      <c r="B63" s="257"/>
      <c r="C63" s="258"/>
      <c r="D63" s="258"/>
      <c r="E63" s="258"/>
      <c r="F63" s="258"/>
      <c r="G63" s="264"/>
      <c r="H63" s="258"/>
    </row>
    <row r="64" spans="1:8" s="63" customFormat="1" x14ac:dyDescent="0.3">
      <c r="A64" s="255"/>
      <c r="H64" s="258"/>
    </row>
    <row r="66" spans="7:7" x14ac:dyDescent="0.3">
      <c r="G66" s="292"/>
    </row>
    <row r="67" spans="7:7" x14ac:dyDescent="0.3">
      <c r="G67" s="292"/>
    </row>
    <row r="68" spans="7:7" x14ac:dyDescent="0.3">
      <c r="G68" s="292"/>
    </row>
    <row r="69" spans="7:7" x14ac:dyDescent="0.3">
      <c r="G69" s="292"/>
    </row>
    <row r="70" spans="7:7" x14ac:dyDescent="0.3">
      <c r="G70" s="292"/>
    </row>
    <row r="71" spans="7:7" x14ac:dyDescent="0.3">
      <c r="G71" s="292"/>
    </row>
    <row r="72" spans="7:7" x14ac:dyDescent="0.3">
      <c r="G72" s="292"/>
    </row>
    <row r="73" spans="7:7" x14ac:dyDescent="0.3">
      <c r="G73" s="292"/>
    </row>
    <row r="74" spans="7:7" x14ac:dyDescent="0.3">
      <c r="G74" s="292"/>
    </row>
    <row r="75" spans="7:7" x14ac:dyDescent="0.3">
      <c r="G75" s="292"/>
    </row>
    <row r="76" spans="7:7" x14ac:dyDescent="0.3">
      <c r="G76" s="292"/>
    </row>
    <row r="77" spans="7:7" x14ac:dyDescent="0.3">
      <c r="G77" s="292"/>
    </row>
    <row r="78" spans="7:7" x14ac:dyDescent="0.3">
      <c r="G78" s="292"/>
    </row>
    <row r="79" spans="7:7" x14ac:dyDescent="0.3">
      <c r="G79" s="292"/>
    </row>
    <row r="80" spans="7:7" x14ac:dyDescent="0.3">
      <c r="G80" s="292"/>
    </row>
    <row r="81" spans="2:7" x14ac:dyDescent="0.3">
      <c r="G81" s="292"/>
    </row>
    <row r="82" spans="2:7" x14ac:dyDescent="0.3">
      <c r="G82" s="292"/>
    </row>
    <row r="83" spans="2:7" x14ac:dyDescent="0.3">
      <c r="C83" s="72"/>
    </row>
    <row r="84" spans="2:7" x14ac:dyDescent="0.3">
      <c r="C84" s="72"/>
    </row>
    <row r="85" spans="2:7" x14ac:dyDescent="0.3">
      <c r="C85" s="72"/>
    </row>
    <row r="86" spans="2:7" x14ac:dyDescent="0.3">
      <c r="C86" s="72"/>
    </row>
    <row r="87" spans="2:7" x14ac:dyDescent="0.3">
      <c r="C87" s="72"/>
    </row>
    <row r="88" spans="2:7" x14ac:dyDescent="0.3">
      <c r="B88" s="264"/>
      <c r="C88" s="282"/>
      <c r="D88" s="264"/>
    </row>
    <row r="89" spans="2:7" x14ac:dyDescent="0.3">
      <c r="B89" s="264"/>
      <c r="C89" s="282"/>
      <c r="D89" s="264"/>
    </row>
    <row r="90" spans="2:7" x14ac:dyDescent="0.3">
      <c r="B90" s="255"/>
      <c r="C90" s="283"/>
      <c r="D90" s="284"/>
    </row>
    <row r="91" spans="2:7" x14ac:dyDescent="0.3">
      <c r="B91" s="255"/>
      <c r="C91" s="283"/>
      <c r="D91" s="284"/>
    </row>
    <row r="92" spans="2:7" x14ac:dyDescent="0.3">
      <c r="B92" s="255"/>
      <c r="C92" s="283"/>
      <c r="D92" s="284"/>
    </row>
    <row r="93" spans="2:7" x14ac:dyDescent="0.3">
      <c r="B93" s="255"/>
      <c r="C93" s="283"/>
      <c r="D93" s="284"/>
    </row>
    <row r="94" spans="2:7" x14ac:dyDescent="0.3">
      <c r="B94" s="255"/>
      <c r="C94" s="283"/>
      <c r="D94" s="284"/>
    </row>
    <row r="95" spans="2:7" x14ac:dyDescent="0.3">
      <c r="B95" s="255"/>
      <c r="C95" s="283"/>
      <c r="D95" s="284"/>
    </row>
    <row r="96" spans="2:7" x14ac:dyDescent="0.3">
      <c r="B96" s="255"/>
      <c r="C96" s="283"/>
      <c r="D96" s="284"/>
    </row>
    <row r="97" spans="2:4" x14ac:dyDescent="0.3">
      <c r="B97" s="255"/>
      <c r="C97" s="283"/>
      <c r="D97" s="284"/>
    </row>
    <row r="98" spans="2:4" x14ac:dyDescent="0.3">
      <c r="B98" s="255"/>
      <c r="C98" s="283"/>
      <c r="D98" s="284"/>
    </row>
    <row r="99" spans="2:4" x14ac:dyDescent="0.3">
      <c r="B99" s="255"/>
      <c r="C99" s="283"/>
      <c r="D99" s="284"/>
    </row>
    <row r="100" spans="2:4" x14ac:dyDescent="0.3">
      <c r="B100" s="255"/>
      <c r="C100" s="283"/>
      <c r="D100" s="284"/>
    </row>
    <row r="101" spans="2:4" x14ac:dyDescent="0.3">
      <c r="B101" s="255"/>
      <c r="C101" s="283"/>
      <c r="D101" s="284"/>
    </row>
    <row r="102" spans="2:4" x14ac:dyDescent="0.3">
      <c r="B102" s="255"/>
      <c r="C102" s="283"/>
      <c r="D102" s="284"/>
    </row>
    <row r="103" spans="2:4" x14ac:dyDescent="0.3">
      <c r="B103" s="255"/>
      <c r="C103" s="283"/>
      <c r="D103" s="284"/>
    </row>
    <row r="104" spans="2:4" x14ac:dyDescent="0.3">
      <c r="B104" s="255"/>
      <c r="C104" s="283"/>
      <c r="D104" s="284"/>
    </row>
    <row r="105" spans="2:4" x14ac:dyDescent="0.3">
      <c r="B105" s="255"/>
      <c r="C105" s="283"/>
      <c r="D105" s="284"/>
    </row>
    <row r="106" spans="2:4" x14ac:dyDescent="0.3">
      <c r="B106" s="255"/>
      <c r="C106" s="283"/>
      <c r="D106" s="284"/>
    </row>
    <row r="107" spans="2:4" x14ac:dyDescent="0.3">
      <c r="B107" s="264"/>
      <c r="C107" s="285"/>
      <c r="D107" s="264"/>
    </row>
  </sheetData>
  <sortState ref="V6:W37">
    <sortCondition descending="1" ref="W6:W37"/>
  </sortState>
  <mergeCells count="2">
    <mergeCell ref="A39:B40"/>
    <mergeCell ref="A1:L1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&amp;R&amp;[9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Normal="90" zoomScaleSheetLayoutView="100" workbookViewId="0">
      <selection activeCell="Q14" sqref="Q14"/>
    </sheetView>
  </sheetViews>
  <sheetFormatPr defaultRowHeight="14.4" x14ac:dyDescent="0.3"/>
  <cols>
    <col min="1" max="1" width="31.5546875" customWidth="1"/>
    <col min="9" max="10" width="8.5546875" customWidth="1"/>
  </cols>
  <sheetData>
    <row r="1" spans="1:12" s="691" customFormat="1" ht="19.8" customHeight="1" thickTop="1" thickBot="1" x14ac:dyDescent="0.35">
      <c r="A1" s="830" t="s">
        <v>1025</v>
      </c>
      <c r="B1" s="830"/>
      <c r="C1" s="830"/>
      <c r="D1" s="830"/>
      <c r="E1" s="830"/>
      <c r="F1" s="830"/>
      <c r="G1" s="830"/>
      <c r="H1" s="830"/>
      <c r="I1" s="831"/>
      <c r="J1" s="831"/>
      <c r="K1" s="830"/>
      <c r="L1" s="830"/>
    </row>
    <row r="2" spans="1:12" s="691" customFormat="1" ht="19.2" customHeight="1" thickBot="1" x14ac:dyDescent="0.35">
      <c r="A2" s="763"/>
      <c r="B2" s="832" t="s">
        <v>639</v>
      </c>
      <c r="C2" s="832"/>
      <c r="D2" s="832"/>
      <c r="E2" s="832"/>
      <c r="F2" s="832"/>
      <c r="G2" s="832"/>
      <c r="H2" s="832"/>
      <c r="I2" s="764"/>
      <c r="J2" s="764"/>
      <c r="K2" s="765"/>
      <c r="L2" s="766"/>
    </row>
    <row r="3" spans="1:12" ht="29.4" thickTop="1" x14ac:dyDescent="0.3">
      <c r="A3" s="720" t="s">
        <v>640</v>
      </c>
      <c r="B3" s="721" t="s">
        <v>641</v>
      </c>
      <c r="C3" s="721" t="s">
        <v>642</v>
      </c>
      <c r="D3" s="721" t="s">
        <v>643</v>
      </c>
      <c r="E3" s="721" t="s">
        <v>644</v>
      </c>
      <c r="F3" s="721" t="s">
        <v>645</v>
      </c>
      <c r="G3" s="721" t="s">
        <v>646</v>
      </c>
      <c r="H3" s="721" t="s">
        <v>647</v>
      </c>
      <c r="I3" s="721" t="s">
        <v>50</v>
      </c>
      <c r="J3" s="721" t="s">
        <v>369</v>
      </c>
      <c r="K3" s="721" t="s">
        <v>41</v>
      </c>
      <c r="L3" s="721" t="s">
        <v>168</v>
      </c>
    </row>
    <row r="4" spans="1:12" ht="15" thickBot="1" x14ac:dyDescent="0.35">
      <c r="A4" s="740"/>
      <c r="B4" s="833" t="s">
        <v>648</v>
      </c>
      <c r="C4" s="834"/>
      <c r="D4" s="834"/>
      <c r="E4" s="834"/>
      <c r="F4" s="834"/>
      <c r="G4" s="834"/>
      <c r="H4" s="834"/>
      <c r="I4" s="834"/>
      <c r="J4" s="834"/>
      <c r="K4" s="834"/>
      <c r="L4" s="835"/>
    </row>
    <row r="5" spans="1:12" ht="15.6" thickTop="1" thickBot="1" x14ac:dyDescent="0.35">
      <c r="A5" s="717" t="s">
        <v>649</v>
      </c>
      <c r="B5" s="718">
        <v>0</v>
      </c>
      <c r="C5" s="718" t="s">
        <v>1088</v>
      </c>
      <c r="D5" s="718">
        <v>0</v>
      </c>
      <c r="E5" s="718">
        <v>0</v>
      </c>
      <c r="F5" s="718" t="s">
        <v>1088</v>
      </c>
      <c r="G5" s="718">
        <v>0</v>
      </c>
      <c r="H5" s="438">
        <v>0</v>
      </c>
      <c r="I5" s="438" t="s">
        <v>1088</v>
      </c>
      <c r="J5" s="438" t="s">
        <v>1088</v>
      </c>
      <c r="K5" s="443" t="s">
        <v>1088</v>
      </c>
      <c r="L5" s="719"/>
    </row>
    <row r="6" spans="1:12" ht="15.6" thickTop="1" thickBot="1" x14ac:dyDescent="0.35">
      <c r="A6" s="376" t="s">
        <v>650</v>
      </c>
      <c r="B6" s="436">
        <v>0</v>
      </c>
      <c r="C6" s="436" t="s">
        <v>1088</v>
      </c>
      <c r="D6" s="436">
        <v>0</v>
      </c>
      <c r="E6" s="436" t="s">
        <v>1088</v>
      </c>
      <c r="F6" s="436" t="s">
        <v>1088</v>
      </c>
      <c r="G6" s="436" t="s">
        <v>1088</v>
      </c>
      <c r="H6" s="436" t="s">
        <v>1088</v>
      </c>
      <c r="I6" s="436" t="s">
        <v>1088</v>
      </c>
      <c r="J6" s="436">
        <v>7</v>
      </c>
      <c r="K6" s="441">
        <v>9</v>
      </c>
      <c r="L6" s="437">
        <v>0.18057784911717495</v>
      </c>
    </row>
    <row r="7" spans="1:12" ht="15.6" thickTop="1" thickBot="1" x14ac:dyDescent="0.35">
      <c r="A7" s="371" t="s">
        <v>651</v>
      </c>
      <c r="B7" s="438" t="s">
        <v>1088</v>
      </c>
      <c r="C7" s="438">
        <v>10</v>
      </c>
      <c r="D7" s="438" t="s">
        <v>1088</v>
      </c>
      <c r="E7" s="438">
        <v>8</v>
      </c>
      <c r="F7" s="438" t="s">
        <v>1088</v>
      </c>
      <c r="G7" s="438">
        <v>9</v>
      </c>
      <c r="H7" s="438">
        <v>18</v>
      </c>
      <c r="I7" s="438">
        <v>16</v>
      </c>
      <c r="J7" s="438">
        <v>38</v>
      </c>
      <c r="K7" s="443">
        <v>54</v>
      </c>
      <c r="L7" s="439">
        <v>1.0834670947030496</v>
      </c>
    </row>
    <row r="8" spans="1:12" ht="15.6" thickTop="1" thickBot="1" x14ac:dyDescent="0.35">
      <c r="A8" s="376" t="s">
        <v>652</v>
      </c>
      <c r="B8" s="436">
        <v>11</v>
      </c>
      <c r="C8" s="436">
        <v>436</v>
      </c>
      <c r="D8" s="436">
        <v>189</v>
      </c>
      <c r="E8" s="436">
        <v>61</v>
      </c>
      <c r="F8" s="436">
        <v>8</v>
      </c>
      <c r="G8" s="436">
        <v>0</v>
      </c>
      <c r="H8" s="436">
        <v>0</v>
      </c>
      <c r="I8" s="436">
        <v>636</v>
      </c>
      <c r="J8" s="436">
        <v>69</v>
      </c>
      <c r="K8" s="441">
        <v>705</v>
      </c>
      <c r="L8" s="437">
        <v>14.145264847512037</v>
      </c>
    </row>
    <row r="9" spans="1:12" ht="15.6" thickTop="1" thickBot="1" x14ac:dyDescent="0.35">
      <c r="A9" s="371" t="s">
        <v>653</v>
      </c>
      <c r="B9" s="438">
        <v>6</v>
      </c>
      <c r="C9" s="438">
        <v>56</v>
      </c>
      <c r="D9" s="438">
        <v>43</v>
      </c>
      <c r="E9" s="438">
        <v>27</v>
      </c>
      <c r="F9" s="438">
        <v>7</v>
      </c>
      <c r="G9" s="438" t="s">
        <v>1088</v>
      </c>
      <c r="H9" s="438" t="s">
        <v>1088</v>
      </c>
      <c r="I9" s="438">
        <v>105</v>
      </c>
      <c r="J9" s="438">
        <v>39</v>
      </c>
      <c r="K9" s="443">
        <v>144</v>
      </c>
      <c r="L9" s="439">
        <v>2.8892455858747992</v>
      </c>
    </row>
    <row r="10" spans="1:12" ht="15.6" thickTop="1" thickBot="1" x14ac:dyDescent="0.35">
      <c r="A10" s="376" t="s">
        <v>654</v>
      </c>
      <c r="B10" s="436">
        <v>0</v>
      </c>
      <c r="C10" s="436">
        <v>7</v>
      </c>
      <c r="D10" s="436" t="s">
        <v>1088</v>
      </c>
      <c r="E10" s="436" t="s">
        <v>1088</v>
      </c>
      <c r="F10" s="436" t="s">
        <v>1088</v>
      </c>
      <c r="G10" s="436" t="s">
        <v>1088</v>
      </c>
      <c r="H10" s="436" t="s">
        <v>1088</v>
      </c>
      <c r="I10" s="436">
        <v>11</v>
      </c>
      <c r="J10" s="436">
        <v>8</v>
      </c>
      <c r="K10" s="441">
        <v>19</v>
      </c>
      <c r="L10" s="437">
        <v>0.3812199036918138</v>
      </c>
    </row>
    <row r="11" spans="1:12" ht="15.6" thickTop="1" thickBot="1" x14ac:dyDescent="0.35">
      <c r="A11" s="371" t="s">
        <v>655</v>
      </c>
      <c r="B11" s="438">
        <v>5</v>
      </c>
      <c r="C11" s="438">
        <v>35</v>
      </c>
      <c r="D11" s="438">
        <v>31</v>
      </c>
      <c r="E11" s="438">
        <v>45</v>
      </c>
      <c r="F11" s="438">
        <v>67</v>
      </c>
      <c r="G11" s="438">
        <v>141</v>
      </c>
      <c r="H11" s="438">
        <v>54</v>
      </c>
      <c r="I11" s="438">
        <v>71</v>
      </c>
      <c r="J11" s="438">
        <v>307</v>
      </c>
      <c r="K11" s="443">
        <v>378</v>
      </c>
      <c r="L11" s="439">
        <v>7.5842696629213489</v>
      </c>
    </row>
    <row r="12" spans="1:12" ht="15.6" thickTop="1" thickBot="1" x14ac:dyDescent="0.35">
      <c r="A12" s="376" t="s">
        <v>656</v>
      </c>
      <c r="B12" s="436" t="s">
        <v>1088</v>
      </c>
      <c r="C12" s="436">
        <v>12</v>
      </c>
      <c r="D12" s="436">
        <v>8</v>
      </c>
      <c r="E12" s="436">
        <v>13</v>
      </c>
      <c r="F12" s="436">
        <v>7</v>
      </c>
      <c r="G12" s="436">
        <v>12</v>
      </c>
      <c r="H12" s="436" t="s">
        <v>1088</v>
      </c>
      <c r="I12" s="436">
        <v>22</v>
      </c>
      <c r="J12" s="436">
        <v>33</v>
      </c>
      <c r="K12" s="441">
        <v>55</v>
      </c>
      <c r="L12" s="437">
        <v>1.1035313001605136</v>
      </c>
    </row>
    <row r="13" spans="1:12" ht="15.6" thickTop="1" thickBot="1" x14ac:dyDescent="0.35">
      <c r="A13" s="371" t="s">
        <v>657</v>
      </c>
      <c r="B13" s="438" t="s">
        <v>1088</v>
      </c>
      <c r="C13" s="438">
        <v>28</v>
      </c>
      <c r="D13" s="438">
        <v>34</v>
      </c>
      <c r="E13" s="438">
        <v>30</v>
      </c>
      <c r="F13" s="438">
        <v>56</v>
      </c>
      <c r="G13" s="438">
        <v>131</v>
      </c>
      <c r="H13" s="438">
        <v>59</v>
      </c>
      <c r="I13" s="438">
        <v>65</v>
      </c>
      <c r="J13" s="438">
        <v>276</v>
      </c>
      <c r="K13" s="443">
        <v>341</v>
      </c>
      <c r="L13" s="439">
        <v>6.8418940609951848</v>
      </c>
    </row>
    <row r="14" spans="1:12" ht="15.6" thickTop="1" thickBot="1" x14ac:dyDescent="0.35">
      <c r="A14" s="376" t="s">
        <v>936</v>
      </c>
      <c r="B14" s="436">
        <v>0</v>
      </c>
      <c r="C14" s="436" t="s">
        <v>1088</v>
      </c>
      <c r="D14" s="436" t="s">
        <v>1088</v>
      </c>
      <c r="E14" s="436">
        <v>0</v>
      </c>
      <c r="F14" s="436" t="s">
        <v>1088</v>
      </c>
      <c r="G14" s="436">
        <v>11</v>
      </c>
      <c r="H14" s="436" t="s">
        <v>1088</v>
      </c>
      <c r="I14" s="436">
        <v>5</v>
      </c>
      <c r="J14" s="436">
        <v>18</v>
      </c>
      <c r="K14" s="441">
        <v>23</v>
      </c>
      <c r="L14" s="437">
        <v>0.46147672552166941</v>
      </c>
    </row>
    <row r="15" spans="1:12" ht="15.6" thickTop="1" thickBot="1" x14ac:dyDescent="0.35">
      <c r="A15" s="371" t="s">
        <v>659</v>
      </c>
      <c r="B15" s="438">
        <v>0</v>
      </c>
      <c r="C15" s="438">
        <v>0</v>
      </c>
      <c r="D15" s="438" t="s">
        <v>1088</v>
      </c>
      <c r="E15" s="438" t="s">
        <v>1088</v>
      </c>
      <c r="F15" s="438" t="s">
        <v>1088</v>
      </c>
      <c r="G15" s="438">
        <v>6</v>
      </c>
      <c r="H15" s="438">
        <v>7</v>
      </c>
      <c r="I15" s="438" t="s">
        <v>1088</v>
      </c>
      <c r="J15" s="438">
        <v>15</v>
      </c>
      <c r="K15" s="443">
        <v>16</v>
      </c>
      <c r="L15" s="439">
        <v>0.32102728731942215</v>
      </c>
    </row>
    <row r="16" spans="1:12" ht="15.6" thickTop="1" thickBot="1" x14ac:dyDescent="0.35">
      <c r="A16" s="376" t="s">
        <v>660</v>
      </c>
      <c r="B16" s="436">
        <v>49</v>
      </c>
      <c r="C16" s="436">
        <v>152</v>
      </c>
      <c r="D16" s="436">
        <v>8</v>
      </c>
      <c r="E16" s="436" t="s">
        <v>1088</v>
      </c>
      <c r="F16" s="436">
        <v>0</v>
      </c>
      <c r="G16" s="436">
        <v>0</v>
      </c>
      <c r="H16" s="436">
        <v>0</v>
      </c>
      <c r="I16" s="436">
        <v>209</v>
      </c>
      <c r="J16" s="436" t="s">
        <v>1088</v>
      </c>
      <c r="K16" s="441">
        <v>212</v>
      </c>
      <c r="L16" s="437">
        <v>4.2536115569823441</v>
      </c>
    </row>
    <row r="17" spans="1:12" ht="15.6" thickTop="1" thickBot="1" x14ac:dyDescent="0.35">
      <c r="A17" s="371" t="s">
        <v>661</v>
      </c>
      <c r="B17" s="438" t="s">
        <v>1088</v>
      </c>
      <c r="C17" s="438">
        <v>56</v>
      </c>
      <c r="D17" s="438">
        <v>35</v>
      </c>
      <c r="E17" s="438">
        <v>37</v>
      </c>
      <c r="F17" s="438">
        <v>35</v>
      </c>
      <c r="G17" s="438">
        <v>112</v>
      </c>
      <c r="H17" s="438">
        <v>73</v>
      </c>
      <c r="I17" s="438">
        <v>95</v>
      </c>
      <c r="J17" s="438">
        <v>257</v>
      </c>
      <c r="K17" s="443">
        <v>352</v>
      </c>
      <c r="L17" s="439">
        <v>7.0626003210272872</v>
      </c>
    </row>
    <row r="18" spans="1:12" ht="15.6" thickTop="1" thickBot="1" x14ac:dyDescent="0.35">
      <c r="A18" s="376" t="s">
        <v>662</v>
      </c>
      <c r="B18" s="436">
        <v>0</v>
      </c>
      <c r="C18" s="436">
        <v>5</v>
      </c>
      <c r="D18" s="436" t="s">
        <v>1088</v>
      </c>
      <c r="E18" s="436" t="s">
        <v>1088</v>
      </c>
      <c r="F18" s="436">
        <v>5</v>
      </c>
      <c r="G18" s="436">
        <v>10</v>
      </c>
      <c r="H18" s="436" t="s">
        <v>1088</v>
      </c>
      <c r="I18" s="436">
        <v>6</v>
      </c>
      <c r="J18" s="436">
        <v>22</v>
      </c>
      <c r="K18" s="441">
        <v>28</v>
      </c>
      <c r="L18" s="437">
        <v>0.5617977528089888</v>
      </c>
    </row>
    <row r="19" spans="1:12" ht="15.6" thickTop="1" thickBot="1" x14ac:dyDescent="0.35">
      <c r="A19" s="371" t="s">
        <v>663</v>
      </c>
      <c r="B19" s="438">
        <v>30</v>
      </c>
      <c r="C19" s="438">
        <v>305</v>
      </c>
      <c r="D19" s="438">
        <v>222</v>
      </c>
      <c r="E19" s="438">
        <v>244</v>
      </c>
      <c r="F19" s="438">
        <v>391</v>
      </c>
      <c r="G19" s="438">
        <v>919</v>
      </c>
      <c r="H19" s="438">
        <v>390</v>
      </c>
      <c r="I19" s="438">
        <v>557</v>
      </c>
      <c r="J19" s="438">
        <v>1944</v>
      </c>
      <c r="K19" s="443">
        <v>2501</v>
      </c>
      <c r="L19" s="439">
        <v>50.180577849117171</v>
      </c>
    </row>
    <row r="20" spans="1:12" ht="15.6" thickTop="1" thickBot="1" x14ac:dyDescent="0.35">
      <c r="A20" s="376" t="s">
        <v>664</v>
      </c>
      <c r="B20" s="436" t="s">
        <v>1088</v>
      </c>
      <c r="C20" s="436">
        <v>12</v>
      </c>
      <c r="D20" s="436">
        <v>26</v>
      </c>
      <c r="E20" s="436">
        <v>30</v>
      </c>
      <c r="F20" s="436">
        <v>51</v>
      </c>
      <c r="G20" s="436">
        <v>15</v>
      </c>
      <c r="H20" s="436" t="s">
        <v>1088</v>
      </c>
      <c r="I20" s="436">
        <v>39</v>
      </c>
      <c r="J20" s="436">
        <v>100</v>
      </c>
      <c r="K20" s="441">
        <v>139</v>
      </c>
      <c r="L20" s="437">
        <v>2.78892455858748</v>
      </c>
    </row>
    <row r="21" spans="1:12" ht="15.6" thickTop="1" thickBot="1" x14ac:dyDescent="0.35">
      <c r="A21" s="371" t="s">
        <v>665</v>
      </c>
      <c r="B21" s="438" t="s">
        <v>1088</v>
      </c>
      <c r="C21" s="438" t="s">
        <v>1088</v>
      </c>
      <c r="D21" s="438" t="s">
        <v>1088</v>
      </c>
      <c r="E21" s="438">
        <v>0</v>
      </c>
      <c r="F21" s="438">
        <v>0</v>
      </c>
      <c r="G21" s="438">
        <v>0</v>
      </c>
      <c r="H21" s="438" t="s">
        <v>1088</v>
      </c>
      <c r="I21" s="438">
        <v>5</v>
      </c>
      <c r="J21" s="438" t="s">
        <v>1088</v>
      </c>
      <c r="K21" s="443">
        <v>6</v>
      </c>
      <c r="L21" s="439">
        <v>0.1203852327447833</v>
      </c>
    </row>
    <row r="22" spans="1:12" s="18" customFormat="1" ht="15.6" thickTop="1" thickBot="1" x14ac:dyDescent="0.35">
      <c r="A22" s="440" t="s">
        <v>666</v>
      </c>
      <c r="B22" s="441">
        <v>116</v>
      </c>
      <c r="C22" s="441">
        <v>1121</v>
      </c>
      <c r="D22" s="441">
        <v>609</v>
      </c>
      <c r="E22" s="441">
        <v>507</v>
      </c>
      <c r="F22" s="441">
        <v>639</v>
      </c>
      <c r="G22" s="441">
        <v>1373</v>
      </c>
      <c r="H22" s="441">
        <v>619</v>
      </c>
      <c r="I22" s="441">
        <v>1846</v>
      </c>
      <c r="J22" s="441">
        <v>3138</v>
      </c>
      <c r="K22" s="441">
        <v>4984</v>
      </c>
      <c r="L22" s="437">
        <v>100</v>
      </c>
    </row>
    <row r="23" spans="1:12" ht="15.6" thickTop="1" thickBot="1" x14ac:dyDescent="0.35">
      <c r="A23" s="722" t="s">
        <v>667</v>
      </c>
      <c r="B23" s="723">
        <f>B22/4984*100</f>
        <v>2.3274478330658108</v>
      </c>
      <c r="C23" s="723">
        <f t="shared" ref="C23:H23" si="0">C22/4984*100</f>
        <v>22.491974317817014</v>
      </c>
      <c r="D23" s="723">
        <f t="shared" si="0"/>
        <v>12.219101123595506</v>
      </c>
      <c r="E23" s="723">
        <f t="shared" si="0"/>
        <v>10.172552166934191</v>
      </c>
      <c r="F23" s="723">
        <f t="shared" si="0"/>
        <v>12.821027287319422</v>
      </c>
      <c r="G23" s="723">
        <f t="shared" si="0"/>
        <v>27.548154093097914</v>
      </c>
      <c r="H23" s="723">
        <f t="shared" si="0"/>
        <v>12.419743178170146</v>
      </c>
      <c r="I23" s="767">
        <v>37.038523274478329</v>
      </c>
      <c r="J23" s="723">
        <v>62.961476725521671</v>
      </c>
      <c r="K23" s="723">
        <v>100</v>
      </c>
      <c r="L23" s="723"/>
    </row>
    <row r="24" spans="1:12" ht="15.6" thickTop="1" thickBot="1" x14ac:dyDescent="0.35">
      <c r="A24" s="741"/>
      <c r="B24" s="836" t="s">
        <v>668</v>
      </c>
      <c r="C24" s="837"/>
      <c r="D24" s="837"/>
      <c r="E24" s="837"/>
      <c r="F24" s="837"/>
      <c r="G24" s="837"/>
      <c r="H24" s="837"/>
      <c r="I24" s="837"/>
      <c r="J24" s="837"/>
      <c r="K24" s="837"/>
      <c r="L24" s="838"/>
    </row>
    <row r="25" spans="1:12" ht="15.6" thickTop="1" thickBot="1" x14ac:dyDescent="0.35">
      <c r="A25" s="714" t="s">
        <v>649</v>
      </c>
      <c r="B25" s="715">
        <v>0</v>
      </c>
      <c r="C25" s="715">
        <v>0</v>
      </c>
      <c r="D25" s="715">
        <v>0</v>
      </c>
      <c r="E25" s="715" t="s">
        <v>1088</v>
      </c>
      <c r="F25" s="715">
        <v>0</v>
      </c>
      <c r="G25" s="715">
        <v>0</v>
      </c>
      <c r="H25" s="436" t="s">
        <v>1088</v>
      </c>
      <c r="I25" s="436">
        <v>0</v>
      </c>
      <c r="J25" s="436" t="s">
        <v>1088</v>
      </c>
      <c r="K25" s="768" t="s">
        <v>1088</v>
      </c>
      <c r="L25" s="716"/>
    </row>
    <row r="26" spans="1:12" ht="15.6" thickTop="1" thickBot="1" x14ac:dyDescent="0.35">
      <c r="A26" s="371" t="s">
        <v>650</v>
      </c>
      <c r="B26" s="438">
        <v>0</v>
      </c>
      <c r="C26" s="438">
        <v>0</v>
      </c>
      <c r="D26" s="438" t="s">
        <v>1088</v>
      </c>
      <c r="E26" s="438" t="s">
        <v>1088</v>
      </c>
      <c r="F26" s="438">
        <v>0</v>
      </c>
      <c r="G26" s="438" t="s">
        <v>1088</v>
      </c>
      <c r="H26" s="438">
        <v>0</v>
      </c>
      <c r="I26" s="438" t="s">
        <v>1088</v>
      </c>
      <c r="J26" s="438" t="s">
        <v>1088</v>
      </c>
      <c r="K26" s="769">
        <v>5</v>
      </c>
      <c r="L26" s="439">
        <v>0.1005631536604988</v>
      </c>
    </row>
    <row r="27" spans="1:12" ht="15.6" thickTop="1" thickBot="1" x14ac:dyDescent="0.35">
      <c r="A27" s="376" t="s">
        <v>651</v>
      </c>
      <c r="B27" s="436" t="s">
        <v>1088</v>
      </c>
      <c r="C27" s="436">
        <v>5</v>
      </c>
      <c r="D27" s="436" t="s">
        <v>1088</v>
      </c>
      <c r="E27" s="436" t="s">
        <v>1088</v>
      </c>
      <c r="F27" s="436">
        <v>6</v>
      </c>
      <c r="G27" s="436">
        <v>23</v>
      </c>
      <c r="H27" s="436">
        <v>15</v>
      </c>
      <c r="I27" s="436">
        <v>9</v>
      </c>
      <c r="J27" s="436">
        <v>46</v>
      </c>
      <c r="K27" s="768">
        <v>55</v>
      </c>
      <c r="L27" s="437">
        <v>1.1061946902654867</v>
      </c>
    </row>
    <row r="28" spans="1:12" ht="15.6" thickTop="1" thickBot="1" x14ac:dyDescent="0.35">
      <c r="A28" s="371" t="s">
        <v>652</v>
      </c>
      <c r="B28" s="438">
        <v>5</v>
      </c>
      <c r="C28" s="438">
        <v>136</v>
      </c>
      <c r="D28" s="438">
        <v>82</v>
      </c>
      <c r="E28" s="438">
        <v>23</v>
      </c>
      <c r="F28" s="438">
        <v>7</v>
      </c>
      <c r="G28" s="438">
        <v>0</v>
      </c>
      <c r="H28" s="438">
        <v>0</v>
      </c>
      <c r="I28" s="438">
        <v>223</v>
      </c>
      <c r="J28" s="438">
        <v>30</v>
      </c>
      <c r="K28" s="769">
        <v>253</v>
      </c>
      <c r="L28" s="439">
        <v>5.0884955752212395</v>
      </c>
    </row>
    <row r="29" spans="1:12" ht="15.6" thickTop="1" thickBot="1" x14ac:dyDescent="0.35">
      <c r="A29" s="376" t="s">
        <v>653</v>
      </c>
      <c r="B29" s="436">
        <v>6</v>
      </c>
      <c r="C29" s="436">
        <v>53</v>
      </c>
      <c r="D29" s="436">
        <v>40</v>
      </c>
      <c r="E29" s="436">
        <v>22</v>
      </c>
      <c r="F29" s="436">
        <v>7</v>
      </c>
      <c r="G29" s="436">
        <v>8</v>
      </c>
      <c r="H29" s="436">
        <v>0</v>
      </c>
      <c r="I29" s="436">
        <v>99</v>
      </c>
      <c r="J29" s="436">
        <v>37</v>
      </c>
      <c r="K29" s="768">
        <v>136</v>
      </c>
      <c r="L29" s="437">
        <v>2.7353177795655674</v>
      </c>
    </row>
    <row r="30" spans="1:12" ht="15.6" thickTop="1" thickBot="1" x14ac:dyDescent="0.35">
      <c r="A30" s="371" t="s">
        <v>654</v>
      </c>
      <c r="B30" s="438">
        <v>0</v>
      </c>
      <c r="C30" s="438">
        <v>6</v>
      </c>
      <c r="D30" s="438">
        <v>0</v>
      </c>
      <c r="E30" s="438" t="s">
        <v>1088</v>
      </c>
      <c r="F30" s="438" t="s">
        <v>1088</v>
      </c>
      <c r="G30" s="438" t="s">
        <v>1088</v>
      </c>
      <c r="H30" s="438" t="s">
        <v>1088</v>
      </c>
      <c r="I30" s="438">
        <v>6</v>
      </c>
      <c r="J30" s="438">
        <v>7</v>
      </c>
      <c r="K30" s="769">
        <v>13</v>
      </c>
      <c r="L30" s="439">
        <v>0.26146419951729688</v>
      </c>
    </row>
    <row r="31" spans="1:12" ht="15.6" thickTop="1" thickBot="1" x14ac:dyDescent="0.35">
      <c r="A31" s="376" t="s">
        <v>655</v>
      </c>
      <c r="B31" s="436">
        <v>6</v>
      </c>
      <c r="C31" s="436">
        <v>42</v>
      </c>
      <c r="D31" s="436">
        <v>40</v>
      </c>
      <c r="E31" s="436">
        <v>49</v>
      </c>
      <c r="F31" s="436">
        <v>86</v>
      </c>
      <c r="G31" s="436">
        <v>180</v>
      </c>
      <c r="H31" s="436">
        <v>68</v>
      </c>
      <c r="I31" s="436">
        <v>88</v>
      </c>
      <c r="J31" s="436">
        <v>383</v>
      </c>
      <c r="K31" s="768">
        <v>471</v>
      </c>
      <c r="L31" s="437">
        <v>9.4730490748189862</v>
      </c>
    </row>
    <row r="32" spans="1:12" ht="15.6" thickTop="1" thickBot="1" x14ac:dyDescent="0.35">
      <c r="A32" s="371" t="s">
        <v>656</v>
      </c>
      <c r="B32" s="438" t="s">
        <v>1088</v>
      </c>
      <c r="C32" s="438">
        <v>13</v>
      </c>
      <c r="D32" s="438">
        <v>16</v>
      </c>
      <c r="E32" s="438">
        <v>10</v>
      </c>
      <c r="F32" s="438">
        <v>10</v>
      </c>
      <c r="G32" s="438">
        <v>8</v>
      </c>
      <c r="H32" s="438" t="s">
        <v>1088</v>
      </c>
      <c r="I32" s="438">
        <v>30</v>
      </c>
      <c r="J32" s="438">
        <v>32</v>
      </c>
      <c r="K32" s="769">
        <v>62</v>
      </c>
      <c r="L32" s="439">
        <v>1.246983105390185</v>
      </c>
    </row>
    <row r="33" spans="1:12" ht="15.6" thickTop="1" thickBot="1" x14ac:dyDescent="0.35">
      <c r="A33" s="376" t="s">
        <v>657</v>
      </c>
      <c r="B33" s="436" t="s">
        <v>1088</v>
      </c>
      <c r="C33" s="436">
        <v>18</v>
      </c>
      <c r="D33" s="436">
        <v>27</v>
      </c>
      <c r="E33" s="436">
        <v>29</v>
      </c>
      <c r="F33" s="436">
        <v>70</v>
      </c>
      <c r="G33" s="436">
        <v>131</v>
      </c>
      <c r="H33" s="436">
        <v>50</v>
      </c>
      <c r="I33" s="436">
        <v>48</v>
      </c>
      <c r="J33" s="436">
        <v>280</v>
      </c>
      <c r="K33" s="768">
        <v>328</v>
      </c>
      <c r="L33" s="437">
        <v>6.5969428801287213</v>
      </c>
    </row>
    <row r="34" spans="1:12" ht="15.6" thickTop="1" thickBot="1" x14ac:dyDescent="0.35">
      <c r="A34" s="371" t="s">
        <v>936</v>
      </c>
      <c r="B34" s="438">
        <v>0</v>
      </c>
      <c r="C34" s="438" t="s">
        <v>1088</v>
      </c>
      <c r="D34" s="438">
        <v>0</v>
      </c>
      <c r="E34" s="438" t="s">
        <v>1088</v>
      </c>
      <c r="F34" s="438" t="s">
        <v>1088</v>
      </c>
      <c r="G34" s="438">
        <v>10</v>
      </c>
      <c r="H34" s="438">
        <v>5</v>
      </c>
      <c r="I34" s="438" t="s">
        <v>1088</v>
      </c>
      <c r="J34" s="438">
        <v>17</v>
      </c>
      <c r="K34" s="769">
        <v>18</v>
      </c>
      <c r="L34" s="439">
        <v>0.36202735317779566</v>
      </c>
    </row>
    <row r="35" spans="1:12" ht="15.6" thickTop="1" thickBot="1" x14ac:dyDescent="0.35">
      <c r="A35" s="376" t="s">
        <v>659</v>
      </c>
      <c r="B35" s="436">
        <v>0</v>
      </c>
      <c r="C35" s="436">
        <v>0</v>
      </c>
      <c r="D35" s="436">
        <v>0</v>
      </c>
      <c r="E35" s="436">
        <v>0</v>
      </c>
      <c r="F35" s="436" t="s">
        <v>1088</v>
      </c>
      <c r="G35" s="436">
        <v>5</v>
      </c>
      <c r="H35" s="436">
        <v>22</v>
      </c>
      <c r="I35" s="436">
        <v>0</v>
      </c>
      <c r="J35" s="436">
        <v>29</v>
      </c>
      <c r="K35" s="768">
        <v>29</v>
      </c>
      <c r="L35" s="437">
        <v>0.58326629123089302</v>
      </c>
    </row>
    <row r="36" spans="1:12" ht="15.6" thickTop="1" thickBot="1" x14ac:dyDescent="0.35">
      <c r="A36" s="371" t="s">
        <v>660</v>
      </c>
      <c r="B36" s="438">
        <v>22</v>
      </c>
      <c r="C36" s="438">
        <v>73</v>
      </c>
      <c r="D36" s="438">
        <v>6</v>
      </c>
      <c r="E36" s="438" t="s">
        <v>1088</v>
      </c>
      <c r="F36" s="438" t="s">
        <v>1088</v>
      </c>
      <c r="G36" s="438">
        <v>0</v>
      </c>
      <c r="H36" s="438">
        <v>0</v>
      </c>
      <c r="I36" s="438">
        <v>101</v>
      </c>
      <c r="J36" s="438" t="s">
        <v>1088</v>
      </c>
      <c r="K36" s="769">
        <v>104</v>
      </c>
      <c r="L36" s="439">
        <v>2.091713596138375</v>
      </c>
    </row>
    <row r="37" spans="1:12" ht="15.6" thickTop="1" thickBot="1" x14ac:dyDescent="0.35">
      <c r="A37" s="376" t="s">
        <v>661</v>
      </c>
      <c r="B37" s="436">
        <v>6</v>
      </c>
      <c r="C37" s="436">
        <v>34</v>
      </c>
      <c r="D37" s="436">
        <v>40</v>
      </c>
      <c r="E37" s="436">
        <v>33</v>
      </c>
      <c r="F37" s="436">
        <v>55</v>
      </c>
      <c r="G37" s="436">
        <v>166</v>
      </c>
      <c r="H37" s="436">
        <v>106</v>
      </c>
      <c r="I37" s="436">
        <v>80</v>
      </c>
      <c r="J37" s="436">
        <v>360</v>
      </c>
      <c r="K37" s="768">
        <v>440</v>
      </c>
      <c r="L37" s="437">
        <v>8.8495575221238933</v>
      </c>
    </row>
    <row r="38" spans="1:12" ht="15.6" thickTop="1" thickBot="1" x14ac:dyDescent="0.35">
      <c r="A38" s="371" t="s">
        <v>662</v>
      </c>
      <c r="B38" s="438">
        <v>0</v>
      </c>
      <c r="C38" s="438">
        <v>5</v>
      </c>
      <c r="D38" s="438" t="s">
        <v>1088</v>
      </c>
      <c r="E38" s="438" t="s">
        <v>1088</v>
      </c>
      <c r="F38" s="438">
        <v>5</v>
      </c>
      <c r="G38" s="438">
        <v>15</v>
      </c>
      <c r="H38" s="438">
        <v>7</v>
      </c>
      <c r="I38" s="438">
        <v>7</v>
      </c>
      <c r="J38" s="438">
        <v>28</v>
      </c>
      <c r="K38" s="769">
        <v>35</v>
      </c>
      <c r="L38" s="439">
        <v>0.70394207562349154</v>
      </c>
    </row>
    <row r="39" spans="1:12" ht="15.6" thickTop="1" thickBot="1" x14ac:dyDescent="0.35">
      <c r="A39" s="376" t="s">
        <v>663</v>
      </c>
      <c r="B39" s="436">
        <v>18</v>
      </c>
      <c r="C39" s="436">
        <v>235</v>
      </c>
      <c r="D39" s="436">
        <v>151</v>
      </c>
      <c r="E39" s="436">
        <v>169</v>
      </c>
      <c r="F39" s="436">
        <v>475</v>
      </c>
      <c r="G39" s="436">
        <v>1349</v>
      </c>
      <c r="H39" s="436">
        <v>485</v>
      </c>
      <c r="I39" s="436">
        <v>404</v>
      </c>
      <c r="J39" s="436">
        <v>2478</v>
      </c>
      <c r="K39" s="768">
        <v>2882</v>
      </c>
      <c r="L39" s="437">
        <v>57.964601769911503</v>
      </c>
    </row>
    <row r="40" spans="1:12" ht="15.6" thickTop="1" thickBot="1" x14ac:dyDescent="0.35">
      <c r="A40" s="371" t="s">
        <v>664</v>
      </c>
      <c r="B40" s="438">
        <v>0</v>
      </c>
      <c r="C40" s="438">
        <v>14</v>
      </c>
      <c r="D40" s="438">
        <v>24</v>
      </c>
      <c r="E40" s="438">
        <v>27</v>
      </c>
      <c r="F40" s="438">
        <v>30</v>
      </c>
      <c r="G40" s="438">
        <v>17</v>
      </c>
      <c r="H40" s="438">
        <v>11</v>
      </c>
      <c r="I40" s="438">
        <v>38</v>
      </c>
      <c r="J40" s="438">
        <v>85</v>
      </c>
      <c r="K40" s="769">
        <v>123</v>
      </c>
      <c r="L40" s="439">
        <v>2.4738535800482704</v>
      </c>
    </row>
    <row r="41" spans="1:12" ht="15.6" thickTop="1" thickBot="1" x14ac:dyDescent="0.35">
      <c r="A41" s="376" t="s">
        <v>665</v>
      </c>
      <c r="B41" s="436">
        <v>0</v>
      </c>
      <c r="C41" s="436" t="s">
        <v>1088</v>
      </c>
      <c r="D41" s="436" t="s">
        <v>1088</v>
      </c>
      <c r="E41" s="436" t="s">
        <v>1088</v>
      </c>
      <c r="F41" s="436">
        <v>0</v>
      </c>
      <c r="G41" s="436" t="s">
        <v>1088</v>
      </c>
      <c r="H41" s="436">
        <v>8</v>
      </c>
      <c r="I41" s="436" t="s">
        <v>1088</v>
      </c>
      <c r="J41" s="436">
        <v>13</v>
      </c>
      <c r="K41" s="768">
        <v>16</v>
      </c>
      <c r="L41" s="437">
        <v>0.32180209171359614</v>
      </c>
    </row>
    <row r="42" spans="1:12" s="18" customFormat="1" ht="15.6" thickTop="1" thickBot="1" x14ac:dyDescent="0.35">
      <c r="A42" s="442" t="s">
        <v>669</v>
      </c>
      <c r="B42" s="443">
        <v>68</v>
      </c>
      <c r="C42" s="443">
        <v>636</v>
      </c>
      <c r="D42" s="443">
        <v>436</v>
      </c>
      <c r="E42" s="443">
        <v>372</v>
      </c>
      <c r="F42" s="443">
        <v>756</v>
      </c>
      <c r="G42" s="443">
        <v>1919</v>
      </c>
      <c r="H42" s="443">
        <v>785</v>
      </c>
      <c r="I42" s="443">
        <v>1140</v>
      </c>
      <c r="J42" s="443">
        <v>3832</v>
      </c>
      <c r="K42" s="769">
        <v>4972</v>
      </c>
      <c r="L42" s="439">
        <v>100</v>
      </c>
    </row>
    <row r="43" spans="1:12" ht="15.6" thickTop="1" thickBot="1" x14ac:dyDescent="0.35">
      <c r="A43" s="724" t="s">
        <v>670</v>
      </c>
      <c r="B43" s="366">
        <f>B42/4972*100</f>
        <v>1.3676588897827837</v>
      </c>
      <c r="C43" s="366">
        <f t="shared" ref="C43:H43" si="1">C42/4972*100</f>
        <v>12.791633145615448</v>
      </c>
      <c r="D43" s="366">
        <f t="shared" si="1"/>
        <v>8.7691069991954951</v>
      </c>
      <c r="E43" s="366">
        <f t="shared" si="1"/>
        <v>7.4818986323411103</v>
      </c>
      <c r="F43" s="366">
        <f t="shared" si="1"/>
        <v>15.205148833467415</v>
      </c>
      <c r="G43" s="366">
        <f t="shared" si="1"/>
        <v>38.596138374899439</v>
      </c>
      <c r="H43" s="366">
        <f t="shared" si="1"/>
        <v>15.788415124698311</v>
      </c>
      <c r="I43" s="366">
        <v>22.928399034593724</v>
      </c>
      <c r="J43" s="366">
        <v>77.071600965406276</v>
      </c>
      <c r="K43" s="366">
        <v>100</v>
      </c>
      <c r="L43" s="725"/>
    </row>
    <row r="44" spans="1:12" ht="15" customHeight="1" thickTop="1" thickBot="1" x14ac:dyDescent="0.35">
      <c r="A44" s="826" t="s">
        <v>614</v>
      </c>
      <c r="B44" s="827"/>
      <c r="C44" s="827"/>
      <c r="D44" s="827"/>
      <c r="E44" s="827"/>
      <c r="F44" s="827"/>
      <c r="G44" s="827"/>
      <c r="H44" s="827"/>
      <c r="I44" s="828"/>
      <c r="J44" s="828"/>
      <c r="K44" s="827"/>
      <c r="L44" s="829"/>
    </row>
    <row r="45" spans="1:12" ht="15.6" thickTop="1" thickBot="1" x14ac:dyDescent="0.35">
      <c r="A45" s="371" t="s">
        <v>649</v>
      </c>
      <c r="B45" s="438">
        <v>0</v>
      </c>
      <c r="C45" s="438" t="s">
        <v>1088</v>
      </c>
      <c r="D45" s="438">
        <v>0</v>
      </c>
      <c r="E45" s="438" t="s">
        <v>1088</v>
      </c>
      <c r="F45" s="438" t="s">
        <v>1088</v>
      </c>
      <c r="G45" s="438">
        <v>0</v>
      </c>
      <c r="H45" s="438" t="s">
        <v>1088</v>
      </c>
      <c r="I45" s="438" t="s">
        <v>1088</v>
      </c>
      <c r="J45" s="438" t="s">
        <v>1088</v>
      </c>
      <c r="K45" s="443" t="s">
        <v>1088</v>
      </c>
      <c r="L45" s="439"/>
    </row>
    <row r="46" spans="1:12" ht="15.6" thickTop="1" thickBot="1" x14ac:dyDescent="0.35">
      <c r="A46" s="376" t="s">
        <v>650</v>
      </c>
      <c r="B46" s="436">
        <v>0</v>
      </c>
      <c r="C46" s="436" t="s">
        <v>1088</v>
      </c>
      <c r="D46" s="436" t="s">
        <v>1088</v>
      </c>
      <c r="E46" s="436" t="s">
        <v>1088</v>
      </c>
      <c r="F46" s="436" t="s">
        <v>1088</v>
      </c>
      <c r="G46" s="436" t="s">
        <v>1088</v>
      </c>
      <c r="H46" s="436" t="s">
        <v>1088</v>
      </c>
      <c r="I46" s="436">
        <v>5</v>
      </c>
      <c r="J46" s="436">
        <v>9</v>
      </c>
      <c r="K46" s="441">
        <v>14</v>
      </c>
      <c r="L46" s="439">
        <v>0.14061872237846523</v>
      </c>
    </row>
    <row r="47" spans="1:12" ht="15.6" thickTop="1" thickBot="1" x14ac:dyDescent="0.35">
      <c r="A47" s="371" t="s">
        <v>651</v>
      </c>
      <c r="B47" s="438" t="s">
        <v>1088</v>
      </c>
      <c r="C47" s="438">
        <v>15</v>
      </c>
      <c r="D47" s="438">
        <v>6</v>
      </c>
      <c r="E47" s="438">
        <v>10</v>
      </c>
      <c r="F47" s="438">
        <v>9</v>
      </c>
      <c r="G47" s="438">
        <v>32</v>
      </c>
      <c r="H47" s="438">
        <v>33</v>
      </c>
      <c r="I47" s="438">
        <v>25</v>
      </c>
      <c r="J47" s="438">
        <v>84</v>
      </c>
      <c r="K47" s="443">
        <v>109</v>
      </c>
      <c r="L47" s="439">
        <v>1.0948171956609081</v>
      </c>
    </row>
    <row r="48" spans="1:12" ht="15.6" thickTop="1" thickBot="1" x14ac:dyDescent="0.35">
      <c r="A48" s="376" t="s">
        <v>652</v>
      </c>
      <c r="B48" s="436">
        <v>16</v>
      </c>
      <c r="C48" s="436">
        <v>572</v>
      </c>
      <c r="D48" s="436">
        <v>271</v>
      </c>
      <c r="E48" s="436">
        <v>84</v>
      </c>
      <c r="F48" s="436">
        <v>15</v>
      </c>
      <c r="G48" s="436">
        <v>0</v>
      </c>
      <c r="H48" s="436">
        <v>0</v>
      </c>
      <c r="I48" s="436">
        <v>859</v>
      </c>
      <c r="J48" s="436">
        <v>99</v>
      </c>
      <c r="K48" s="441">
        <v>958</v>
      </c>
      <c r="L48" s="439">
        <v>9.6223382884692654</v>
      </c>
    </row>
    <row r="49" spans="1:12" ht="15.6" thickTop="1" thickBot="1" x14ac:dyDescent="0.35">
      <c r="A49" s="371" t="s">
        <v>653</v>
      </c>
      <c r="B49" s="438">
        <v>12</v>
      </c>
      <c r="C49" s="438">
        <v>109</v>
      </c>
      <c r="D49" s="438">
        <v>83</v>
      </c>
      <c r="E49" s="438">
        <v>49</v>
      </c>
      <c r="F49" s="438">
        <v>14</v>
      </c>
      <c r="G49" s="438">
        <v>11</v>
      </c>
      <c r="H49" s="438" t="s">
        <v>1088</v>
      </c>
      <c r="I49" s="438">
        <v>204</v>
      </c>
      <c r="J49" s="438">
        <v>76</v>
      </c>
      <c r="K49" s="443">
        <v>280</v>
      </c>
      <c r="L49" s="439">
        <v>2.8123744475693049</v>
      </c>
    </row>
    <row r="50" spans="1:12" ht="15.6" thickTop="1" thickBot="1" x14ac:dyDescent="0.35">
      <c r="A50" s="376" t="s">
        <v>654</v>
      </c>
      <c r="B50" s="436">
        <v>0</v>
      </c>
      <c r="C50" s="436">
        <v>13</v>
      </c>
      <c r="D50" s="436" t="s">
        <v>1088</v>
      </c>
      <c r="E50" s="436" t="s">
        <v>1088</v>
      </c>
      <c r="F50" s="436" t="s">
        <v>1088</v>
      </c>
      <c r="G50" s="436" t="s">
        <v>1088</v>
      </c>
      <c r="H50" s="436" t="s">
        <v>1088</v>
      </c>
      <c r="I50" s="436">
        <v>17</v>
      </c>
      <c r="J50" s="436">
        <v>15</v>
      </c>
      <c r="K50" s="441">
        <v>32</v>
      </c>
      <c r="L50" s="439">
        <v>0.32141422257934915</v>
      </c>
    </row>
    <row r="51" spans="1:12" ht="15.6" thickTop="1" thickBot="1" x14ac:dyDescent="0.35">
      <c r="A51" s="371" t="s">
        <v>655</v>
      </c>
      <c r="B51" s="438">
        <v>11</v>
      </c>
      <c r="C51" s="438">
        <v>77</v>
      </c>
      <c r="D51" s="438">
        <v>71</v>
      </c>
      <c r="E51" s="438">
        <v>94</v>
      </c>
      <c r="F51" s="438">
        <v>153</v>
      </c>
      <c r="G51" s="438">
        <v>321</v>
      </c>
      <c r="H51" s="438">
        <v>122</v>
      </c>
      <c r="I51" s="438">
        <v>159</v>
      </c>
      <c r="J51" s="438">
        <v>690</v>
      </c>
      <c r="K51" s="443">
        <v>849</v>
      </c>
      <c r="L51" s="439">
        <v>8.5275210928083567</v>
      </c>
    </row>
    <row r="52" spans="1:12" ht="15.6" thickTop="1" thickBot="1" x14ac:dyDescent="0.35">
      <c r="A52" s="376" t="s">
        <v>656</v>
      </c>
      <c r="B52" s="436" t="s">
        <v>1088</v>
      </c>
      <c r="C52" s="436">
        <v>25</v>
      </c>
      <c r="D52" s="436">
        <v>24</v>
      </c>
      <c r="E52" s="436">
        <v>23</v>
      </c>
      <c r="F52" s="436">
        <v>17</v>
      </c>
      <c r="G52" s="436">
        <v>20</v>
      </c>
      <c r="H52" s="436">
        <v>5</v>
      </c>
      <c r="I52" s="436">
        <v>52</v>
      </c>
      <c r="J52" s="436">
        <v>65</v>
      </c>
      <c r="K52" s="441">
        <v>117</v>
      </c>
      <c r="L52" s="439">
        <v>1.1751707513057452</v>
      </c>
    </row>
    <row r="53" spans="1:12" ht="15.6" thickTop="1" thickBot="1" x14ac:dyDescent="0.35">
      <c r="A53" s="371" t="s">
        <v>657</v>
      </c>
      <c r="B53" s="438">
        <v>6</v>
      </c>
      <c r="C53" s="438">
        <v>46</v>
      </c>
      <c r="D53" s="438">
        <v>61</v>
      </c>
      <c r="E53" s="438">
        <v>59</v>
      </c>
      <c r="F53" s="438">
        <v>126</v>
      </c>
      <c r="G53" s="438">
        <v>262</v>
      </c>
      <c r="H53" s="438">
        <v>109</v>
      </c>
      <c r="I53" s="438">
        <v>113</v>
      </c>
      <c r="J53" s="438">
        <v>556</v>
      </c>
      <c r="K53" s="443">
        <v>669</v>
      </c>
      <c r="L53" s="439">
        <v>6.7195660907995185</v>
      </c>
    </row>
    <row r="54" spans="1:12" ht="15.6" thickTop="1" thickBot="1" x14ac:dyDescent="0.35">
      <c r="A54" s="376" t="s">
        <v>936</v>
      </c>
      <c r="B54" s="436">
        <v>0</v>
      </c>
      <c r="C54" s="436" t="s">
        <v>1088</v>
      </c>
      <c r="D54" s="436" t="s">
        <v>1088</v>
      </c>
      <c r="E54" s="436" t="s">
        <v>1088</v>
      </c>
      <c r="F54" s="436" t="s">
        <v>1088</v>
      </c>
      <c r="G54" s="436">
        <v>21</v>
      </c>
      <c r="H54" s="436">
        <v>9</v>
      </c>
      <c r="I54" s="436">
        <v>6</v>
      </c>
      <c r="J54" s="436">
        <v>35</v>
      </c>
      <c r="K54" s="441">
        <v>41</v>
      </c>
      <c r="L54" s="439">
        <v>0.41181197267979108</v>
      </c>
    </row>
    <row r="55" spans="1:12" ht="15.6" thickTop="1" thickBot="1" x14ac:dyDescent="0.35">
      <c r="A55" s="371" t="s">
        <v>659</v>
      </c>
      <c r="B55" s="438">
        <v>0</v>
      </c>
      <c r="C55" s="438">
        <v>0</v>
      </c>
      <c r="D55" s="438" t="s">
        <v>1088</v>
      </c>
      <c r="E55" s="438" t="s">
        <v>1088</v>
      </c>
      <c r="F55" s="438" t="s">
        <v>1088</v>
      </c>
      <c r="G55" s="438">
        <v>11</v>
      </c>
      <c r="H55" s="438">
        <v>29</v>
      </c>
      <c r="I55" s="438" t="s">
        <v>1088</v>
      </c>
      <c r="J55" s="438">
        <v>44</v>
      </c>
      <c r="K55" s="443">
        <v>45</v>
      </c>
      <c r="L55" s="439">
        <v>0.45198875050220971</v>
      </c>
    </row>
    <row r="56" spans="1:12" ht="15.6" thickTop="1" thickBot="1" x14ac:dyDescent="0.35">
      <c r="A56" s="376" t="s">
        <v>660</v>
      </c>
      <c r="B56" s="436">
        <v>71</v>
      </c>
      <c r="C56" s="436">
        <v>225</v>
      </c>
      <c r="D56" s="436">
        <v>14</v>
      </c>
      <c r="E56" s="436">
        <v>5</v>
      </c>
      <c r="F56" s="436" t="s">
        <v>1088</v>
      </c>
      <c r="G56" s="436">
        <v>0</v>
      </c>
      <c r="H56" s="436">
        <v>0</v>
      </c>
      <c r="I56" s="436">
        <v>310</v>
      </c>
      <c r="J56" s="436">
        <v>6</v>
      </c>
      <c r="K56" s="441">
        <v>316</v>
      </c>
      <c r="L56" s="439">
        <v>3.1739654479710731</v>
      </c>
    </row>
    <row r="57" spans="1:12" ht="15.6" thickTop="1" thickBot="1" x14ac:dyDescent="0.35">
      <c r="A57" s="371" t="s">
        <v>661</v>
      </c>
      <c r="B57" s="438">
        <v>10</v>
      </c>
      <c r="C57" s="438">
        <v>90</v>
      </c>
      <c r="D57" s="438">
        <v>75</v>
      </c>
      <c r="E57" s="438">
        <v>70</v>
      </c>
      <c r="F57" s="438">
        <v>90</v>
      </c>
      <c r="G57" s="438">
        <v>278</v>
      </c>
      <c r="H57" s="438">
        <v>179</v>
      </c>
      <c r="I57" s="438">
        <v>175</v>
      </c>
      <c r="J57" s="438">
        <v>617</v>
      </c>
      <c r="K57" s="443">
        <v>792</v>
      </c>
      <c r="L57" s="439">
        <v>7.9550020088388909</v>
      </c>
    </row>
    <row r="58" spans="1:12" ht="15.6" thickTop="1" thickBot="1" x14ac:dyDescent="0.35">
      <c r="A58" s="376" t="s">
        <v>662</v>
      </c>
      <c r="B58" s="436">
        <v>0</v>
      </c>
      <c r="C58" s="436">
        <v>10</v>
      </c>
      <c r="D58" s="436" t="s">
        <v>1088</v>
      </c>
      <c r="E58" s="436" t="s">
        <v>1088</v>
      </c>
      <c r="F58" s="436">
        <v>10</v>
      </c>
      <c r="G58" s="436">
        <v>25</v>
      </c>
      <c r="H58" s="436">
        <v>11</v>
      </c>
      <c r="I58" s="436">
        <v>13</v>
      </c>
      <c r="J58" s="436">
        <v>50</v>
      </c>
      <c r="K58" s="441">
        <v>63</v>
      </c>
      <c r="L58" s="439">
        <v>0.63278425070309363</v>
      </c>
    </row>
    <row r="59" spans="1:12" ht="15.6" thickTop="1" thickBot="1" x14ac:dyDescent="0.35">
      <c r="A59" s="371" t="s">
        <v>663</v>
      </c>
      <c r="B59" s="438">
        <v>48</v>
      </c>
      <c r="C59" s="438">
        <v>540</v>
      </c>
      <c r="D59" s="438">
        <v>373</v>
      </c>
      <c r="E59" s="438">
        <v>413</v>
      </c>
      <c r="F59" s="438">
        <v>866</v>
      </c>
      <c r="G59" s="438">
        <v>2268</v>
      </c>
      <c r="H59" s="438">
        <v>875</v>
      </c>
      <c r="I59" s="438">
        <v>961</v>
      </c>
      <c r="J59" s="438">
        <v>4422</v>
      </c>
      <c r="K59" s="443">
        <v>5383</v>
      </c>
      <c r="L59" s="439">
        <v>54.067898754519881</v>
      </c>
    </row>
    <row r="60" spans="1:12" ht="15.6" thickTop="1" thickBot="1" x14ac:dyDescent="0.35">
      <c r="A60" s="376" t="s">
        <v>664</v>
      </c>
      <c r="B60" s="436" t="s">
        <v>1088</v>
      </c>
      <c r="C60" s="436">
        <v>26</v>
      </c>
      <c r="D60" s="436">
        <v>50</v>
      </c>
      <c r="E60" s="436">
        <v>57</v>
      </c>
      <c r="F60" s="436">
        <v>81</v>
      </c>
      <c r="G60" s="436">
        <v>32</v>
      </c>
      <c r="H60" s="436">
        <v>15</v>
      </c>
      <c r="I60" s="436">
        <v>77</v>
      </c>
      <c r="J60" s="436">
        <v>185</v>
      </c>
      <c r="K60" s="441">
        <v>262</v>
      </c>
      <c r="L60" s="439">
        <v>2.6315789473684208</v>
      </c>
    </row>
    <row r="61" spans="1:12" ht="15.6" thickTop="1" thickBot="1" x14ac:dyDescent="0.35">
      <c r="A61" s="371" t="s">
        <v>665</v>
      </c>
      <c r="B61" s="438" t="s">
        <v>1088</v>
      </c>
      <c r="C61" s="438" t="s">
        <v>1088</v>
      </c>
      <c r="D61" s="438" t="s">
        <v>1088</v>
      </c>
      <c r="E61" s="438" t="s">
        <v>1088</v>
      </c>
      <c r="F61" s="438">
        <v>0</v>
      </c>
      <c r="G61" s="438" t="s">
        <v>1088</v>
      </c>
      <c r="H61" s="438">
        <v>9</v>
      </c>
      <c r="I61" s="438">
        <v>8</v>
      </c>
      <c r="J61" s="438">
        <v>14</v>
      </c>
      <c r="K61" s="443">
        <v>22</v>
      </c>
      <c r="L61" s="439">
        <v>0.22097227802330252</v>
      </c>
    </row>
    <row r="62" spans="1:12" s="18" customFormat="1" ht="15.6" thickTop="1" thickBot="1" x14ac:dyDescent="0.35">
      <c r="A62" s="440" t="s">
        <v>671</v>
      </c>
      <c r="B62" s="441">
        <v>184</v>
      </c>
      <c r="C62" s="441">
        <v>1757</v>
      </c>
      <c r="D62" s="441">
        <v>1045</v>
      </c>
      <c r="E62" s="441">
        <v>879</v>
      </c>
      <c r="F62" s="441">
        <v>1395</v>
      </c>
      <c r="G62" s="441">
        <v>3292</v>
      </c>
      <c r="H62" s="441">
        <v>1404</v>
      </c>
      <c r="I62" s="441">
        <v>2986</v>
      </c>
      <c r="J62" s="441">
        <v>6970</v>
      </c>
      <c r="K62" s="441">
        <v>9956</v>
      </c>
      <c r="L62" s="439">
        <v>100</v>
      </c>
    </row>
    <row r="63" spans="1:12" ht="15.6" thickTop="1" thickBot="1" x14ac:dyDescent="0.35">
      <c r="A63" s="445" t="s">
        <v>672</v>
      </c>
      <c r="B63" s="446">
        <f>B62/9956*100</f>
        <v>1.8481317798312575</v>
      </c>
      <c r="C63" s="446">
        <v>17.647649658497389</v>
      </c>
      <c r="D63" s="446">
        <v>10.496183206106871</v>
      </c>
      <c r="E63" s="446">
        <v>8.8288469264764977</v>
      </c>
      <c r="F63" s="446">
        <v>14.011651265568501</v>
      </c>
      <c r="G63" s="446">
        <v>33.065488147850544</v>
      </c>
      <c r="H63" s="446">
        <v>14.102049015668944</v>
      </c>
      <c r="I63" s="446">
        <v>29.991964644435516</v>
      </c>
      <c r="J63" s="446">
        <v>70.008035355564473</v>
      </c>
      <c r="K63" s="446">
        <v>100</v>
      </c>
      <c r="L63" s="444"/>
    </row>
    <row r="64" spans="1:12" ht="15" thickTop="1" x14ac:dyDescent="0.3">
      <c r="A64" s="825" t="s">
        <v>1094</v>
      </c>
      <c r="B64" s="825"/>
      <c r="C64" s="825"/>
      <c r="D64" s="825"/>
      <c r="E64" s="825"/>
      <c r="F64" s="825"/>
      <c r="G64" s="825"/>
      <c r="H64" s="825"/>
      <c r="I64" s="825"/>
      <c r="J64" s="825"/>
      <c r="K64" s="825"/>
      <c r="L64" s="825"/>
    </row>
  </sheetData>
  <mergeCells count="6">
    <mergeCell ref="A64:L64"/>
    <mergeCell ref="A44:L44"/>
    <mergeCell ref="A1:L1"/>
    <mergeCell ref="B2:H2"/>
    <mergeCell ref="B4:L4"/>
    <mergeCell ref="B24:L24"/>
  </mergeCells>
  <printOptions horizontalCentered="1"/>
  <pageMargins left="0.51181102362204722" right="0.51181102362204722" top="0.39370078740157483" bottom="0.39370078740157483" header="0.31496062992125984" footer="0.31496062992125984"/>
  <pageSetup paperSize="9" fitToHeight="0" orientation="landscape" r:id="rId1"/>
  <headerFooter>
    <oddFooter>&amp;R&amp;[10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activeCell="I7" sqref="I7"/>
    </sheetView>
  </sheetViews>
  <sheetFormatPr defaultRowHeight="14.4" x14ac:dyDescent="0.3"/>
  <cols>
    <col min="1" max="1" width="30.88671875" customWidth="1"/>
    <col min="2" max="7" width="11.77734375" customWidth="1"/>
  </cols>
  <sheetData>
    <row r="1" spans="1:9" s="691" customFormat="1" ht="23.4" customHeight="1" thickTop="1" thickBot="1" x14ac:dyDescent="0.35">
      <c r="A1" s="839" t="s">
        <v>1026</v>
      </c>
      <c r="B1" s="839"/>
      <c r="C1" s="839"/>
      <c r="D1" s="839"/>
      <c r="E1" s="839"/>
      <c r="F1" s="839"/>
      <c r="G1" s="839"/>
    </row>
    <row r="2" spans="1:9" ht="35.25" customHeight="1" thickTop="1" thickBot="1" x14ac:dyDescent="0.3">
      <c r="A2" s="369" t="s">
        <v>938</v>
      </c>
      <c r="B2" s="804" t="s">
        <v>673</v>
      </c>
      <c r="C2" s="804"/>
      <c r="D2" s="804" t="s">
        <v>937</v>
      </c>
      <c r="E2" s="804"/>
      <c r="F2" s="809" t="s">
        <v>41</v>
      </c>
      <c r="G2" s="809"/>
    </row>
    <row r="3" spans="1:9" ht="16.5" thickTop="1" thickBot="1" x14ac:dyDescent="0.3">
      <c r="A3" s="457"/>
      <c r="B3" s="357" t="s">
        <v>70</v>
      </c>
      <c r="C3" s="357" t="s">
        <v>916</v>
      </c>
      <c r="D3" s="357" t="s">
        <v>70</v>
      </c>
      <c r="E3" s="357" t="s">
        <v>916</v>
      </c>
      <c r="F3" s="458" t="s">
        <v>70</v>
      </c>
      <c r="G3" s="458" t="s">
        <v>920</v>
      </c>
      <c r="I3" s="253"/>
    </row>
    <row r="4" spans="1:9" ht="16.5" thickTop="1" thickBot="1" x14ac:dyDescent="0.3">
      <c r="A4" s="376" t="s">
        <v>649</v>
      </c>
      <c r="B4" s="459">
        <v>0</v>
      </c>
      <c r="C4" s="460">
        <v>0</v>
      </c>
      <c r="D4" s="459" t="s">
        <v>1088</v>
      </c>
      <c r="E4" s="460"/>
      <c r="F4" s="441" t="s">
        <v>1088</v>
      </c>
      <c r="G4" s="437"/>
      <c r="I4" s="253"/>
    </row>
    <row r="5" spans="1:9" ht="16.5" thickTop="1" thickBot="1" x14ac:dyDescent="0.3">
      <c r="A5" s="371" t="s">
        <v>650</v>
      </c>
      <c r="B5" s="462">
        <v>8</v>
      </c>
      <c r="C5" s="463">
        <v>57.142857142857139</v>
      </c>
      <c r="D5" s="462">
        <v>6</v>
      </c>
      <c r="E5" s="463">
        <f>D5/F5*100</f>
        <v>42.857142857142854</v>
      </c>
      <c r="F5" s="443">
        <v>14</v>
      </c>
      <c r="G5" s="439">
        <v>0.14061872237846523</v>
      </c>
      <c r="I5" s="253"/>
    </row>
    <row r="6" spans="1:9" ht="16.5" thickTop="1" thickBot="1" x14ac:dyDescent="0.3">
      <c r="A6" s="376" t="s">
        <v>651</v>
      </c>
      <c r="B6" s="459">
        <v>29</v>
      </c>
      <c r="C6" s="460">
        <v>26.605504587155966</v>
      </c>
      <c r="D6" s="459">
        <v>80</v>
      </c>
      <c r="E6" s="460">
        <f t="shared" ref="E6:E21" si="0">D6/F6*100</f>
        <v>73.394495412844037</v>
      </c>
      <c r="F6" s="441">
        <v>109</v>
      </c>
      <c r="G6" s="437">
        <v>1.0948171956609081</v>
      </c>
      <c r="I6" s="253"/>
    </row>
    <row r="7" spans="1:9" ht="16.5" thickTop="1" thickBot="1" x14ac:dyDescent="0.3">
      <c r="A7" s="371" t="s">
        <v>652</v>
      </c>
      <c r="B7" s="462">
        <v>430</v>
      </c>
      <c r="C7" s="463">
        <v>44.88517745302714</v>
      </c>
      <c r="D7" s="462">
        <v>528</v>
      </c>
      <c r="E7" s="463">
        <f t="shared" si="0"/>
        <v>55.11482254697286</v>
      </c>
      <c r="F7" s="443">
        <v>958</v>
      </c>
      <c r="G7" s="439">
        <v>9.6223382884692654</v>
      </c>
      <c r="I7" s="253"/>
    </row>
    <row r="8" spans="1:9" ht="16.5" thickTop="1" thickBot="1" x14ac:dyDescent="0.3">
      <c r="A8" s="376" t="s">
        <v>653</v>
      </c>
      <c r="B8" s="459">
        <v>129</v>
      </c>
      <c r="C8" s="460">
        <v>46.071428571428569</v>
      </c>
      <c r="D8" s="459">
        <v>151</v>
      </c>
      <c r="E8" s="460">
        <f t="shared" si="0"/>
        <v>53.928571428571423</v>
      </c>
      <c r="F8" s="441">
        <v>280</v>
      </c>
      <c r="G8" s="437">
        <v>2.8123744475693049</v>
      </c>
      <c r="I8" s="253"/>
    </row>
    <row r="9" spans="1:9" ht="16.5" thickTop="1" thickBot="1" x14ac:dyDescent="0.3">
      <c r="A9" s="371" t="s">
        <v>654</v>
      </c>
      <c r="B9" s="462">
        <v>10</v>
      </c>
      <c r="C9" s="463">
        <v>31.25</v>
      </c>
      <c r="D9" s="462">
        <v>22</v>
      </c>
      <c r="E9" s="463">
        <f t="shared" si="0"/>
        <v>68.75</v>
      </c>
      <c r="F9" s="443">
        <v>32</v>
      </c>
      <c r="G9" s="439">
        <v>0.32141422257934915</v>
      </c>
      <c r="I9" s="253"/>
    </row>
    <row r="10" spans="1:9" ht="16.5" thickTop="1" thickBot="1" x14ac:dyDescent="0.3">
      <c r="A10" s="376" t="s">
        <v>655</v>
      </c>
      <c r="B10" s="459">
        <v>490</v>
      </c>
      <c r="C10" s="460">
        <v>57.714958775029444</v>
      </c>
      <c r="D10" s="459">
        <v>359</v>
      </c>
      <c r="E10" s="460">
        <f t="shared" si="0"/>
        <v>42.285041224970556</v>
      </c>
      <c r="F10" s="441">
        <v>849</v>
      </c>
      <c r="G10" s="437">
        <v>8.5275210928083567</v>
      </c>
      <c r="I10" s="253"/>
    </row>
    <row r="11" spans="1:9" ht="16.5" thickTop="1" thickBot="1" x14ac:dyDescent="0.3">
      <c r="A11" s="371" t="s">
        <v>656</v>
      </c>
      <c r="B11" s="462">
        <v>53</v>
      </c>
      <c r="C11" s="463">
        <v>45.299145299145302</v>
      </c>
      <c r="D11" s="462">
        <v>64</v>
      </c>
      <c r="E11" s="463">
        <f t="shared" si="0"/>
        <v>54.700854700854705</v>
      </c>
      <c r="F11" s="443">
        <v>117</v>
      </c>
      <c r="G11" s="439">
        <v>1.1751707513057452</v>
      </c>
      <c r="I11" s="253"/>
    </row>
    <row r="12" spans="1:9" ht="16.5" thickTop="1" thickBot="1" x14ac:dyDescent="0.3">
      <c r="A12" s="376" t="s">
        <v>657</v>
      </c>
      <c r="B12" s="459">
        <v>400</v>
      </c>
      <c r="C12" s="460">
        <v>59.790732436472346</v>
      </c>
      <c r="D12" s="459">
        <v>269</v>
      </c>
      <c r="E12" s="460">
        <f t="shared" si="0"/>
        <v>40.209267563527654</v>
      </c>
      <c r="F12" s="441">
        <v>669</v>
      </c>
      <c r="G12" s="437">
        <v>6.7195660907995185</v>
      </c>
      <c r="I12" s="253"/>
    </row>
    <row r="13" spans="1:9" ht="16.5" thickTop="1" thickBot="1" x14ac:dyDescent="0.3">
      <c r="A13" s="371" t="s">
        <v>658</v>
      </c>
      <c r="B13" s="462">
        <v>8</v>
      </c>
      <c r="C13" s="463">
        <v>19.512195121951219</v>
      </c>
      <c r="D13" s="462">
        <v>33</v>
      </c>
      <c r="E13" s="463">
        <f t="shared" si="0"/>
        <v>80.487804878048792</v>
      </c>
      <c r="F13" s="443">
        <v>41</v>
      </c>
      <c r="G13" s="439">
        <v>0.41181197267979108</v>
      </c>
      <c r="I13" s="253"/>
    </row>
    <row r="14" spans="1:9" ht="16.5" thickTop="1" thickBot="1" x14ac:dyDescent="0.3">
      <c r="A14" s="376" t="s">
        <v>659</v>
      </c>
      <c r="B14" s="459">
        <v>21</v>
      </c>
      <c r="C14" s="460">
        <v>46.666666666666664</v>
      </c>
      <c r="D14" s="459">
        <v>24</v>
      </c>
      <c r="E14" s="460">
        <f t="shared" si="0"/>
        <v>53.333333333333336</v>
      </c>
      <c r="F14" s="441">
        <v>45</v>
      </c>
      <c r="G14" s="437">
        <v>0.45198875050220971</v>
      </c>
      <c r="I14" s="253"/>
    </row>
    <row r="15" spans="1:9" ht="16.5" thickTop="1" thickBot="1" x14ac:dyDescent="0.3">
      <c r="A15" s="371" t="s">
        <v>660</v>
      </c>
      <c r="B15" s="462">
        <v>190</v>
      </c>
      <c r="C15" s="463">
        <v>60.12658227848101</v>
      </c>
      <c r="D15" s="462">
        <v>126</v>
      </c>
      <c r="E15" s="463">
        <f t="shared" si="0"/>
        <v>39.87341772151899</v>
      </c>
      <c r="F15" s="443">
        <v>316</v>
      </c>
      <c r="G15" s="439">
        <v>3.1739654479710731</v>
      </c>
      <c r="I15" s="253"/>
    </row>
    <row r="16" spans="1:9" ht="16.5" thickTop="1" thickBot="1" x14ac:dyDescent="0.3">
      <c r="A16" s="376" t="s">
        <v>661</v>
      </c>
      <c r="B16" s="459">
        <v>345</v>
      </c>
      <c r="C16" s="460">
        <v>43.560606060606062</v>
      </c>
      <c r="D16" s="459">
        <v>447</v>
      </c>
      <c r="E16" s="460">
        <f t="shared" si="0"/>
        <v>56.439393939393945</v>
      </c>
      <c r="F16" s="441">
        <v>792</v>
      </c>
      <c r="G16" s="437">
        <v>7.9550020088388909</v>
      </c>
      <c r="I16" s="253"/>
    </row>
    <row r="17" spans="1:12" ht="16.5" thickTop="1" thickBot="1" x14ac:dyDescent="0.3">
      <c r="A17" s="371" t="s">
        <v>662</v>
      </c>
      <c r="B17" s="462">
        <v>19</v>
      </c>
      <c r="C17" s="463">
        <v>30.158730158730158</v>
      </c>
      <c r="D17" s="462">
        <v>44</v>
      </c>
      <c r="E17" s="463">
        <f t="shared" si="0"/>
        <v>69.841269841269835</v>
      </c>
      <c r="F17" s="443">
        <v>63</v>
      </c>
      <c r="G17" s="439">
        <v>0.63278425070309363</v>
      </c>
      <c r="I17" s="253"/>
    </row>
    <row r="18" spans="1:12" ht="16.5" thickTop="1" thickBot="1" x14ac:dyDescent="0.3">
      <c r="A18" s="376" t="s">
        <v>663</v>
      </c>
      <c r="B18" s="461">
        <v>3410</v>
      </c>
      <c r="C18" s="460">
        <v>63.347575701281812</v>
      </c>
      <c r="D18" s="461">
        <v>1973</v>
      </c>
      <c r="E18" s="460">
        <f t="shared" si="0"/>
        <v>36.652424298718188</v>
      </c>
      <c r="F18" s="441">
        <v>5383</v>
      </c>
      <c r="G18" s="437">
        <v>54.067898754519881</v>
      </c>
      <c r="I18" s="253"/>
    </row>
    <row r="19" spans="1:12" ht="16.5" thickTop="1" thickBot="1" x14ac:dyDescent="0.3">
      <c r="A19" s="371" t="s">
        <v>664</v>
      </c>
      <c r="B19" s="462">
        <v>155</v>
      </c>
      <c r="C19" s="463">
        <v>59.160305343511453</v>
      </c>
      <c r="D19" s="464">
        <v>107</v>
      </c>
      <c r="E19" s="463">
        <f t="shared" si="0"/>
        <v>40.839694656488554</v>
      </c>
      <c r="F19" s="443">
        <v>262</v>
      </c>
      <c r="G19" s="439">
        <v>2.6315789473684208</v>
      </c>
      <c r="I19" s="253"/>
    </row>
    <row r="20" spans="1:12" ht="16.5" thickTop="1" thickBot="1" x14ac:dyDescent="0.3">
      <c r="A20" s="376" t="s">
        <v>665</v>
      </c>
      <c r="B20" s="459">
        <v>7</v>
      </c>
      <c r="C20" s="460">
        <v>31.818181818181817</v>
      </c>
      <c r="D20" s="461">
        <v>15</v>
      </c>
      <c r="E20" s="460">
        <f t="shared" si="0"/>
        <v>68.181818181818173</v>
      </c>
      <c r="F20" s="441">
        <v>22</v>
      </c>
      <c r="G20" s="437">
        <v>0.22097227802330252</v>
      </c>
      <c r="I20" s="253"/>
    </row>
    <row r="21" spans="1:12" ht="16.5" thickTop="1" thickBot="1" x14ac:dyDescent="0.3">
      <c r="A21" s="465" t="s">
        <v>41</v>
      </c>
      <c r="B21" s="466">
        <v>5704</v>
      </c>
      <c r="C21" s="467">
        <v>57.292085174768978</v>
      </c>
      <c r="D21" s="466">
        <v>4252</v>
      </c>
      <c r="E21" s="467">
        <f t="shared" si="0"/>
        <v>42.707914825231022</v>
      </c>
      <c r="F21" s="468">
        <v>9956</v>
      </c>
      <c r="G21" s="367">
        <v>100</v>
      </c>
      <c r="I21" s="253"/>
    </row>
    <row r="22" spans="1:12" ht="30.75" customHeight="1" thickTop="1" x14ac:dyDescent="0.25">
      <c r="A22" s="840" t="s">
        <v>1094</v>
      </c>
      <c r="B22" s="840"/>
      <c r="C22" s="840"/>
      <c r="D22" s="840"/>
      <c r="E22" s="840"/>
      <c r="F22" s="840"/>
      <c r="G22" s="840"/>
      <c r="H22" s="738"/>
      <c r="I22" s="738"/>
      <c r="J22" s="738"/>
      <c r="K22" s="738"/>
      <c r="L22" s="738"/>
    </row>
    <row r="23" spans="1:12" ht="15" x14ac:dyDescent="0.25">
      <c r="I23" s="253"/>
    </row>
    <row r="24" spans="1:12" ht="15" x14ac:dyDescent="0.25">
      <c r="I24" s="253"/>
    </row>
    <row r="38" spans="1:7" x14ac:dyDescent="0.3">
      <c r="A38" s="63"/>
      <c r="B38" s="63"/>
      <c r="C38" s="63"/>
      <c r="D38" s="63"/>
      <c r="E38" s="63"/>
      <c r="F38" s="63"/>
      <c r="G38" s="63"/>
    </row>
    <row r="39" spans="1:7" x14ac:dyDescent="0.3">
      <c r="A39" s="63"/>
      <c r="B39" s="63"/>
      <c r="C39" s="63"/>
      <c r="D39" s="63"/>
      <c r="E39" s="63"/>
      <c r="F39" s="63"/>
      <c r="G39" s="63"/>
    </row>
    <row r="40" spans="1:7" x14ac:dyDescent="0.3">
      <c r="A40" s="63"/>
      <c r="B40" s="63"/>
      <c r="C40" s="63"/>
      <c r="D40" s="63"/>
      <c r="E40" s="63"/>
      <c r="F40" s="63"/>
      <c r="G40" s="63"/>
    </row>
    <row r="41" spans="1:7" x14ac:dyDescent="0.3">
      <c r="A41" s="63"/>
      <c r="B41" s="63"/>
      <c r="C41" s="63"/>
      <c r="D41" s="63"/>
      <c r="E41" s="63"/>
      <c r="F41" s="63"/>
      <c r="G41" s="63"/>
    </row>
  </sheetData>
  <mergeCells count="5">
    <mergeCell ref="B2:C2"/>
    <mergeCell ref="D2:E2"/>
    <mergeCell ref="F2:G2"/>
    <mergeCell ref="A1:G1"/>
    <mergeCell ref="A22:G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&amp;R&amp;[11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Normal="100" zoomScaleSheetLayoutView="100" workbookViewId="0">
      <selection activeCell="P17" sqref="P17"/>
    </sheetView>
  </sheetViews>
  <sheetFormatPr defaultColWidth="9.109375" defaultRowHeight="14.4" x14ac:dyDescent="0.3"/>
  <cols>
    <col min="1" max="1" width="30" style="21" customWidth="1"/>
    <col min="2" max="2" width="9.44140625" style="21" customWidth="1"/>
    <col min="3" max="5" width="7.6640625" style="21" customWidth="1"/>
    <col min="6" max="6" width="9.44140625" style="21" customWidth="1"/>
    <col min="7" max="9" width="7.6640625" style="21" customWidth="1"/>
    <col min="10" max="10" width="9.44140625" style="21" customWidth="1"/>
    <col min="11" max="12" width="7.6640625" style="21" customWidth="1"/>
    <col min="13" max="13" width="11.109375" style="21" customWidth="1"/>
    <col min="14" max="16384" width="9.109375" style="21"/>
  </cols>
  <sheetData>
    <row r="1" spans="1:13" s="773" customFormat="1" ht="25.05" customHeight="1" thickTop="1" thickBot="1" x14ac:dyDescent="0.35">
      <c r="A1" s="820" t="s">
        <v>1027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2"/>
    </row>
    <row r="2" spans="1:13" ht="16.5" thickTop="1" thickBot="1" x14ac:dyDescent="0.3">
      <c r="A2" s="369" t="s">
        <v>674</v>
      </c>
      <c r="B2" s="804" t="s">
        <v>675</v>
      </c>
      <c r="C2" s="804"/>
      <c r="D2" s="804"/>
      <c r="E2" s="804"/>
      <c r="F2" s="804" t="s">
        <v>617</v>
      </c>
      <c r="G2" s="804"/>
      <c r="H2" s="804"/>
      <c r="I2" s="804"/>
      <c r="J2" s="809" t="s">
        <v>41</v>
      </c>
      <c r="K2" s="809"/>
      <c r="L2" s="809"/>
      <c r="M2" s="809"/>
    </row>
    <row r="3" spans="1:13" ht="31.5" thickTop="1" thickBot="1" x14ac:dyDescent="0.3">
      <c r="A3" s="469"/>
      <c r="B3" s="357" t="s">
        <v>50</v>
      </c>
      <c r="C3" s="357" t="s">
        <v>369</v>
      </c>
      <c r="D3" s="357" t="s">
        <v>676</v>
      </c>
      <c r="E3" s="357" t="s">
        <v>916</v>
      </c>
      <c r="F3" s="357" t="s">
        <v>50</v>
      </c>
      <c r="G3" s="357" t="s">
        <v>369</v>
      </c>
      <c r="H3" s="357" t="s">
        <v>677</v>
      </c>
      <c r="I3" s="357" t="s">
        <v>916</v>
      </c>
      <c r="J3" s="357" t="s">
        <v>50</v>
      </c>
      <c r="K3" s="357" t="s">
        <v>369</v>
      </c>
      <c r="L3" s="357" t="s">
        <v>41</v>
      </c>
      <c r="M3" s="357" t="s">
        <v>920</v>
      </c>
    </row>
    <row r="4" spans="1:13" ht="16.5" thickTop="1" thickBot="1" x14ac:dyDescent="0.3">
      <c r="A4" s="371" t="s">
        <v>649</v>
      </c>
      <c r="B4" s="481">
        <v>46</v>
      </c>
      <c r="C4" s="481">
        <v>75</v>
      </c>
      <c r="D4" s="482">
        <v>121</v>
      </c>
      <c r="E4" s="483">
        <v>32.095490716180372</v>
      </c>
      <c r="F4" s="470">
        <v>177</v>
      </c>
      <c r="G4" s="470">
        <v>79</v>
      </c>
      <c r="H4" s="471">
        <v>256</v>
      </c>
      <c r="I4" s="472">
        <v>67.904509283819621</v>
      </c>
      <c r="J4" s="473">
        <v>223</v>
      </c>
      <c r="K4" s="474">
        <v>154</v>
      </c>
      <c r="L4" s="475">
        <v>377</v>
      </c>
      <c r="M4" s="437">
        <f>L4/9956*100</f>
        <v>3.7866613097629571</v>
      </c>
    </row>
    <row r="5" spans="1:13" ht="16.5" thickTop="1" thickBot="1" x14ac:dyDescent="0.3">
      <c r="A5" s="371" t="s">
        <v>650</v>
      </c>
      <c r="B5" s="481" t="s">
        <v>1088</v>
      </c>
      <c r="C5" s="481">
        <v>7</v>
      </c>
      <c r="D5" s="482">
        <v>8</v>
      </c>
      <c r="E5" s="402">
        <v>44.444444444444443</v>
      </c>
      <c r="F5" s="470" t="s">
        <v>1088</v>
      </c>
      <c r="G5" s="470">
        <v>9</v>
      </c>
      <c r="H5" s="471">
        <v>10</v>
      </c>
      <c r="I5" s="472">
        <v>55.555555555555557</v>
      </c>
      <c r="J5" s="473" t="s">
        <v>1088</v>
      </c>
      <c r="K5" s="473">
        <v>16</v>
      </c>
      <c r="L5" s="475">
        <v>18</v>
      </c>
      <c r="M5" s="437">
        <v>0.18079550020088389</v>
      </c>
    </row>
    <row r="6" spans="1:13" ht="16.5" thickTop="1" thickBot="1" x14ac:dyDescent="0.3">
      <c r="A6" s="371" t="s">
        <v>651</v>
      </c>
      <c r="B6" s="481">
        <v>9</v>
      </c>
      <c r="C6" s="481">
        <v>65</v>
      </c>
      <c r="D6" s="482">
        <v>74</v>
      </c>
      <c r="E6" s="402">
        <v>49.333333333333336</v>
      </c>
      <c r="F6" s="470">
        <v>9</v>
      </c>
      <c r="G6" s="470">
        <v>67</v>
      </c>
      <c r="H6" s="471">
        <v>76</v>
      </c>
      <c r="I6" s="472">
        <v>50.666666666666671</v>
      </c>
      <c r="J6" s="473">
        <v>18</v>
      </c>
      <c r="K6" s="473">
        <v>132</v>
      </c>
      <c r="L6" s="475">
        <v>150</v>
      </c>
      <c r="M6" s="437">
        <v>1.5066291683406992</v>
      </c>
    </row>
    <row r="7" spans="1:13" ht="16.5" thickTop="1" thickBot="1" x14ac:dyDescent="0.3">
      <c r="A7" s="371" t="s">
        <v>652</v>
      </c>
      <c r="B7" s="481">
        <v>157</v>
      </c>
      <c r="C7" s="481">
        <v>104</v>
      </c>
      <c r="D7" s="482">
        <v>261</v>
      </c>
      <c r="E7" s="402">
        <v>37.446197991391678</v>
      </c>
      <c r="F7" s="470">
        <v>317</v>
      </c>
      <c r="G7" s="470">
        <v>119</v>
      </c>
      <c r="H7" s="471">
        <v>436</v>
      </c>
      <c r="I7" s="472">
        <v>62.553802008608315</v>
      </c>
      <c r="J7" s="473">
        <v>474</v>
      </c>
      <c r="K7" s="473">
        <v>223</v>
      </c>
      <c r="L7" s="475">
        <v>697</v>
      </c>
      <c r="M7" s="437">
        <v>7.0008035355564475</v>
      </c>
    </row>
    <row r="8" spans="1:13" ht="16.5" thickTop="1" thickBot="1" x14ac:dyDescent="0.3">
      <c r="A8" s="371" t="s">
        <v>653</v>
      </c>
      <c r="B8" s="481">
        <v>16</v>
      </c>
      <c r="C8" s="481">
        <v>6</v>
      </c>
      <c r="D8" s="482">
        <v>22</v>
      </c>
      <c r="E8" s="402">
        <v>53.658536585365859</v>
      </c>
      <c r="F8" s="470">
        <v>10</v>
      </c>
      <c r="G8" s="470">
        <v>9</v>
      </c>
      <c r="H8" s="471">
        <v>19</v>
      </c>
      <c r="I8" s="472">
        <v>46.341463414634148</v>
      </c>
      <c r="J8" s="473">
        <v>26</v>
      </c>
      <c r="K8" s="473">
        <v>15</v>
      </c>
      <c r="L8" s="475">
        <v>41</v>
      </c>
      <c r="M8" s="437">
        <v>0.41181197267979108</v>
      </c>
    </row>
    <row r="9" spans="1:13" ht="16.5" thickTop="1" thickBot="1" x14ac:dyDescent="0.3">
      <c r="A9" s="371" t="s">
        <v>654</v>
      </c>
      <c r="B9" s="481" t="s">
        <v>1088</v>
      </c>
      <c r="C9" s="481">
        <v>57</v>
      </c>
      <c r="D9" s="482">
        <v>59</v>
      </c>
      <c r="E9" s="402">
        <v>54.629629629629626</v>
      </c>
      <c r="F9" s="470">
        <v>6</v>
      </c>
      <c r="G9" s="470">
        <v>43</v>
      </c>
      <c r="H9" s="471">
        <v>49</v>
      </c>
      <c r="I9" s="472">
        <v>45.370370370370374</v>
      </c>
      <c r="J9" s="473">
        <v>8</v>
      </c>
      <c r="K9" s="473">
        <v>100</v>
      </c>
      <c r="L9" s="475">
        <v>108</v>
      </c>
      <c r="M9" s="437">
        <v>1.0847730012053034</v>
      </c>
    </row>
    <row r="10" spans="1:13" ht="16.5" thickTop="1" thickBot="1" x14ac:dyDescent="0.3">
      <c r="A10" s="371" t="s">
        <v>655</v>
      </c>
      <c r="B10" s="481">
        <v>27</v>
      </c>
      <c r="C10" s="481">
        <v>94</v>
      </c>
      <c r="D10" s="482">
        <v>121</v>
      </c>
      <c r="E10" s="402">
        <v>47.450980392156858</v>
      </c>
      <c r="F10" s="470">
        <v>27</v>
      </c>
      <c r="G10" s="470">
        <v>107</v>
      </c>
      <c r="H10" s="471">
        <v>134</v>
      </c>
      <c r="I10" s="472">
        <v>52.549019607843142</v>
      </c>
      <c r="J10" s="473">
        <v>54</v>
      </c>
      <c r="K10" s="473">
        <v>201</v>
      </c>
      <c r="L10" s="475">
        <v>255</v>
      </c>
      <c r="M10" s="437">
        <v>2.5612695861791885</v>
      </c>
    </row>
    <row r="11" spans="1:13" ht="16.5" thickTop="1" thickBot="1" x14ac:dyDescent="0.3">
      <c r="A11" s="371" t="s">
        <v>656</v>
      </c>
      <c r="B11" s="481">
        <v>9</v>
      </c>
      <c r="C11" s="481">
        <v>183</v>
      </c>
      <c r="D11" s="482">
        <v>192</v>
      </c>
      <c r="E11" s="402">
        <v>50.659630606860162</v>
      </c>
      <c r="F11" s="470">
        <v>17</v>
      </c>
      <c r="G11" s="470">
        <v>170</v>
      </c>
      <c r="H11" s="471">
        <v>187</v>
      </c>
      <c r="I11" s="472">
        <v>49.340369393139845</v>
      </c>
      <c r="J11" s="473">
        <v>26</v>
      </c>
      <c r="K11" s="473">
        <v>353</v>
      </c>
      <c r="L11" s="475">
        <v>379</v>
      </c>
      <c r="M11" s="437">
        <v>3.806749698674166</v>
      </c>
    </row>
    <row r="12" spans="1:13" ht="16.5" thickTop="1" thickBot="1" x14ac:dyDescent="0.3">
      <c r="A12" s="371" t="s">
        <v>657</v>
      </c>
      <c r="B12" s="481">
        <v>29</v>
      </c>
      <c r="C12" s="481">
        <v>200</v>
      </c>
      <c r="D12" s="482">
        <v>229</v>
      </c>
      <c r="E12" s="402">
        <v>54.009433962264154</v>
      </c>
      <c r="F12" s="470">
        <v>43</v>
      </c>
      <c r="G12" s="470">
        <v>152</v>
      </c>
      <c r="H12" s="471">
        <v>195</v>
      </c>
      <c r="I12" s="472">
        <v>45.990566037735846</v>
      </c>
      <c r="J12" s="473">
        <v>72</v>
      </c>
      <c r="K12" s="473">
        <v>352</v>
      </c>
      <c r="L12" s="475">
        <v>424</v>
      </c>
      <c r="M12" s="437">
        <v>4.2587384491763762</v>
      </c>
    </row>
    <row r="13" spans="1:13" ht="16.5" thickTop="1" thickBot="1" x14ac:dyDescent="0.3">
      <c r="A13" s="371" t="s">
        <v>658</v>
      </c>
      <c r="B13" s="481" t="s">
        <v>1088</v>
      </c>
      <c r="C13" s="481">
        <v>44</v>
      </c>
      <c r="D13" s="482">
        <v>46</v>
      </c>
      <c r="E13" s="402">
        <v>52.873563218390807</v>
      </c>
      <c r="F13" s="470">
        <v>7</v>
      </c>
      <c r="G13" s="470">
        <v>34</v>
      </c>
      <c r="H13" s="471">
        <v>41</v>
      </c>
      <c r="I13" s="472">
        <v>47.126436781609193</v>
      </c>
      <c r="J13" s="473">
        <v>9</v>
      </c>
      <c r="K13" s="473">
        <v>78</v>
      </c>
      <c r="L13" s="475">
        <v>87</v>
      </c>
      <c r="M13" s="437">
        <v>0.87384491763760552</v>
      </c>
    </row>
    <row r="14" spans="1:13" ht="16.5" thickTop="1" thickBot="1" x14ac:dyDescent="0.3">
      <c r="A14" s="371" t="s">
        <v>659</v>
      </c>
      <c r="B14" s="481">
        <v>0</v>
      </c>
      <c r="C14" s="481">
        <v>6</v>
      </c>
      <c r="D14" s="482">
        <v>6</v>
      </c>
      <c r="E14" s="402">
        <v>75</v>
      </c>
      <c r="F14" s="470">
        <v>0</v>
      </c>
      <c r="G14" s="470" t="s">
        <v>1088</v>
      </c>
      <c r="H14" s="471" t="s">
        <v>1088</v>
      </c>
      <c r="I14" s="472">
        <v>25</v>
      </c>
      <c r="J14" s="473">
        <v>0</v>
      </c>
      <c r="K14" s="473">
        <v>8</v>
      </c>
      <c r="L14" s="475">
        <v>8</v>
      </c>
      <c r="M14" s="437">
        <v>8.0353555644837288E-2</v>
      </c>
    </row>
    <row r="15" spans="1:13" ht="16.5" thickTop="1" thickBot="1" x14ac:dyDescent="0.3">
      <c r="A15" s="371" t="s">
        <v>660</v>
      </c>
      <c r="B15" s="481">
        <v>34</v>
      </c>
      <c r="C15" s="481">
        <v>20</v>
      </c>
      <c r="D15" s="482">
        <v>54</v>
      </c>
      <c r="E15" s="402">
        <v>33.333333333333329</v>
      </c>
      <c r="F15" s="470">
        <v>82</v>
      </c>
      <c r="G15" s="470">
        <v>26</v>
      </c>
      <c r="H15" s="471">
        <v>108</v>
      </c>
      <c r="I15" s="472">
        <v>66.666666666666657</v>
      </c>
      <c r="J15" s="473">
        <v>116</v>
      </c>
      <c r="K15" s="473">
        <v>46</v>
      </c>
      <c r="L15" s="475">
        <v>162</v>
      </c>
      <c r="M15" s="437">
        <v>1.6271595018079552</v>
      </c>
    </row>
    <row r="16" spans="1:13" ht="16.5" thickTop="1" thickBot="1" x14ac:dyDescent="0.3">
      <c r="A16" s="371" t="s">
        <v>661</v>
      </c>
      <c r="B16" s="481">
        <v>34</v>
      </c>
      <c r="C16" s="481">
        <v>349</v>
      </c>
      <c r="D16" s="482">
        <v>383</v>
      </c>
      <c r="E16" s="402">
        <v>62.479608482871129</v>
      </c>
      <c r="F16" s="470">
        <v>35</v>
      </c>
      <c r="G16" s="470">
        <v>195</v>
      </c>
      <c r="H16" s="471">
        <v>230</v>
      </c>
      <c r="I16" s="472">
        <v>37.520391517128878</v>
      </c>
      <c r="J16" s="473">
        <v>69</v>
      </c>
      <c r="K16" s="473">
        <v>544</v>
      </c>
      <c r="L16" s="475">
        <v>613</v>
      </c>
      <c r="M16" s="437">
        <v>6.1570912012856569</v>
      </c>
    </row>
    <row r="17" spans="1:13" ht="16.5" thickTop="1" thickBot="1" x14ac:dyDescent="0.3">
      <c r="A17" s="371" t="s">
        <v>662</v>
      </c>
      <c r="B17" s="481" t="s">
        <v>1088</v>
      </c>
      <c r="C17" s="481">
        <v>32</v>
      </c>
      <c r="D17" s="482">
        <v>34</v>
      </c>
      <c r="E17" s="402">
        <v>79.069767441860463</v>
      </c>
      <c r="F17" s="470" t="s">
        <v>1088</v>
      </c>
      <c r="G17" s="470">
        <v>7</v>
      </c>
      <c r="H17" s="471">
        <v>9</v>
      </c>
      <c r="I17" s="472">
        <v>20.930232558139537</v>
      </c>
      <c r="J17" s="473" t="s">
        <v>1088</v>
      </c>
      <c r="K17" s="473">
        <v>39</v>
      </c>
      <c r="L17" s="475">
        <v>43</v>
      </c>
      <c r="M17" s="437">
        <v>0.43190036159100037</v>
      </c>
    </row>
    <row r="18" spans="1:13" ht="16.5" thickTop="1" thickBot="1" x14ac:dyDescent="0.3">
      <c r="A18" s="371" t="s">
        <v>663</v>
      </c>
      <c r="B18" s="481">
        <v>75</v>
      </c>
      <c r="C18" s="481">
        <v>275</v>
      </c>
      <c r="D18" s="482">
        <v>350</v>
      </c>
      <c r="E18" s="402">
        <v>52.870090634441091</v>
      </c>
      <c r="F18" s="470">
        <v>72</v>
      </c>
      <c r="G18" s="470">
        <v>240</v>
      </c>
      <c r="H18" s="471">
        <v>312</v>
      </c>
      <c r="I18" s="472">
        <v>47.129909365558916</v>
      </c>
      <c r="J18" s="473">
        <v>147</v>
      </c>
      <c r="K18" s="473">
        <v>515</v>
      </c>
      <c r="L18" s="475">
        <v>662</v>
      </c>
      <c r="M18" s="437">
        <v>6.6492567296102854</v>
      </c>
    </row>
    <row r="19" spans="1:13" ht="16.5" thickTop="1" thickBot="1" x14ac:dyDescent="0.3">
      <c r="A19" s="371" t="s">
        <v>664</v>
      </c>
      <c r="B19" s="481">
        <v>23</v>
      </c>
      <c r="C19" s="481">
        <v>100</v>
      </c>
      <c r="D19" s="482">
        <v>123</v>
      </c>
      <c r="E19" s="402">
        <v>60.591133004926114</v>
      </c>
      <c r="F19" s="470">
        <v>22</v>
      </c>
      <c r="G19" s="470">
        <v>58</v>
      </c>
      <c r="H19" s="471">
        <v>80</v>
      </c>
      <c r="I19" s="472">
        <v>39.408866995073893</v>
      </c>
      <c r="J19" s="473">
        <v>45</v>
      </c>
      <c r="K19" s="473">
        <v>158</v>
      </c>
      <c r="L19" s="475">
        <v>203</v>
      </c>
      <c r="M19" s="437">
        <v>2.0389714744877461</v>
      </c>
    </row>
    <row r="20" spans="1:13" ht="16.5" thickTop="1" thickBot="1" x14ac:dyDescent="0.3">
      <c r="A20" s="371" t="s">
        <v>665</v>
      </c>
      <c r="B20" s="481">
        <v>0</v>
      </c>
      <c r="C20" s="481">
        <v>16</v>
      </c>
      <c r="D20" s="482">
        <v>16</v>
      </c>
      <c r="E20" s="402">
        <v>64</v>
      </c>
      <c r="F20" s="470" t="s">
        <v>1088</v>
      </c>
      <c r="G20" s="470">
        <v>6</v>
      </c>
      <c r="H20" s="471">
        <v>9</v>
      </c>
      <c r="I20" s="472">
        <v>36</v>
      </c>
      <c r="J20" s="473" t="s">
        <v>1088</v>
      </c>
      <c r="K20" s="473">
        <v>22</v>
      </c>
      <c r="L20" s="475">
        <v>25</v>
      </c>
      <c r="M20" s="437">
        <v>0.25110486139011651</v>
      </c>
    </row>
    <row r="21" spans="1:13" ht="16.5" thickTop="1" thickBot="1" x14ac:dyDescent="0.3">
      <c r="A21" s="358" t="s">
        <v>678</v>
      </c>
      <c r="B21" s="482">
        <v>674</v>
      </c>
      <c r="C21" s="482">
        <v>2199</v>
      </c>
      <c r="D21" s="482">
        <v>2873</v>
      </c>
      <c r="E21" s="483">
        <v>50.368162692847129</v>
      </c>
      <c r="F21" s="471">
        <v>1016</v>
      </c>
      <c r="G21" s="471">
        <v>1815</v>
      </c>
      <c r="H21" s="471">
        <v>2831</v>
      </c>
      <c r="I21" s="472">
        <v>49.631837307152878</v>
      </c>
      <c r="J21" s="476">
        <v>1690</v>
      </c>
      <c r="K21" s="476">
        <v>4014</v>
      </c>
      <c r="L21" s="475">
        <v>5704</v>
      </c>
      <c r="M21" s="437">
        <v>57.292085174768978</v>
      </c>
    </row>
    <row r="22" spans="1:13" ht="16.5" thickTop="1" thickBot="1" x14ac:dyDescent="0.3">
      <c r="A22" s="465" t="s">
        <v>41</v>
      </c>
      <c r="B22" s="401">
        <v>1140</v>
      </c>
      <c r="C22" s="401">
        <v>3832</v>
      </c>
      <c r="D22" s="401">
        <v>4972</v>
      </c>
      <c r="E22" s="402">
        <v>49.939734833266371</v>
      </c>
      <c r="F22" s="478">
        <v>1846</v>
      </c>
      <c r="G22" s="478">
        <v>3138</v>
      </c>
      <c r="H22" s="478">
        <v>4984</v>
      </c>
      <c r="I22" s="479">
        <v>50.060265166733629</v>
      </c>
      <c r="J22" s="480">
        <v>2986</v>
      </c>
      <c r="K22" s="480">
        <v>6970</v>
      </c>
      <c r="L22" s="403">
        <v>9956</v>
      </c>
      <c r="M22" s="366">
        <v>100</v>
      </c>
    </row>
    <row r="23" spans="1:13" ht="15.75" thickTop="1" x14ac:dyDescent="0.25">
      <c r="A23" s="841" t="s">
        <v>1089</v>
      </c>
      <c r="B23" s="841"/>
      <c r="C23" s="841"/>
      <c r="D23" s="841"/>
      <c r="E23" s="841"/>
      <c r="F23" s="841"/>
      <c r="G23" s="841"/>
      <c r="H23" s="841"/>
      <c r="I23" s="841"/>
      <c r="J23" s="841"/>
      <c r="K23" s="841"/>
      <c r="L23" s="841"/>
      <c r="M23" s="841"/>
    </row>
  </sheetData>
  <sortState ref="A50:D70">
    <sortCondition ref="A50:A70"/>
  </sortState>
  <mergeCells count="5">
    <mergeCell ref="F2:I2"/>
    <mergeCell ref="B2:E2"/>
    <mergeCell ref="J2:M2"/>
    <mergeCell ref="A1:M1"/>
    <mergeCell ref="A23:M2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&amp;R&amp;[12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activeCell="N13" sqref="N13"/>
    </sheetView>
  </sheetViews>
  <sheetFormatPr defaultRowHeight="14.4" x14ac:dyDescent="0.3"/>
  <cols>
    <col min="1" max="1" width="36" style="264" bestFit="1" customWidth="1"/>
    <col min="3" max="3" width="9.109375" style="63"/>
    <col min="5" max="5" width="9.109375" style="63"/>
    <col min="11" max="11" width="9.109375" customWidth="1"/>
  </cols>
  <sheetData>
    <row r="1" spans="1:11" ht="15" x14ac:dyDescent="0.25">
      <c r="A1" s="781" t="s">
        <v>1028</v>
      </c>
      <c r="B1" s="316"/>
      <c r="C1" s="316"/>
      <c r="D1" s="316"/>
      <c r="E1" s="316"/>
      <c r="F1" s="316"/>
      <c r="G1" s="316"/>
      <c r="H1" s="316"/>
      <c r="I1" s="316"/>
      <c r="J1" s="316"/>
      <c r="K1" s="186"/>
    </row>
    <row r="3" spans="1:11" x14ac:dyDescent="0.3">
      <c r="A3" s="844"/>
      <c r="B3" s="842" t="s">
        <v>891</v>
      </c>
      <c r="C3" s="843"/>
      <c r="D3" s="260"/>
      <c r="E3" s="260"/>
    </row>
    <row r="4" spans="1:11" ht="46.8" x14ac:dyDescent="0.3">
      <c r="A4" s="844"/>
      <c r="B4" s="301" t="s">
        <v>914</v>
      </c>
      <c r="C4" s="301" t="s">
        <v>915</v>
      </c>
      <c r="D4" s="260"/>
      <c r="E4" s="260"/>
    </row>
    <row r="5" spans="1:11" ht="15" x14ac:dyDescent="0.25">
      <c r="A5" s="782" t="s">
        <v>609</v>
      </c>
      <c r="B5" s="302">
        <v>34.207119741100321</v>
      </c>
      <c r="C5" s="302">
        <v>65.792880258899672</v>
      </c>
      <c r="D5" s="260"/>
      <c r="E5" s="260"/>
    </row>
    <row r="6" spans="1:11" ht="15" x14ac:dyDescent="0.25">
      <c r="A6" s="782" t="s">
        <v>1085</v>
      </c>
      <c r="B6" s="302">
        <v>45.243019648397102</v>
      </c>
      <c r="C6" s="302">
        <v>54.756980351602891</v>
      </c>
      <c r="D6" s="260"/>
      <c r="E6" s="260"/>
    </row>
    <row r="7" spans="1:11" ht="15" x14ac:dyDescent="0.25">
      <c r="A7" s="782" t="s">
        <v>1045</v>
      </c>
      <c r="B7" s="302">
        <v>29.672447013487474</v>
      </c>
      <c r="C7" s="302">
        <v>70.327552986512515</v>
      </c>
      <c r="D7" s="260"/>
      <c r="E7" s="260"/>
    </row>
    <row r="8" spans="1:11" ht="15" x14ac:dyDescent="0.25">
      <c r="A8" s="782" t="s">
        <v>1047</v>
      </c>
      <c r="B8" s="302">
        <v>61.013215859030836</v>
      </c>
      <c r="C8" s="302">
        <v>38.986784140969164</v>
      </c>
      <c r="D8" s="260"/>
      <c r="E8" s="260"/>
    </row>
    <row r="9" spans="1:11" ht="15" x14ac:dyDescent="0.25">
      <c r="A9" s="783" t="s">
        <v>1048</v>
      </c>
      <c r="B9" s="302">
        <v>1.6279069767441861</v>
      </c>
      <c r="C9" s="302">
        <v>98.372093023255815</v>
      </c>
      <c r="D9" s="260"/>
      <c r="E9" s="260"/>
    </row>
    <row r="10" spans="1:11" ht="15" x14ac:dyDescent="0.25">
      <c r="A10" s="782" t="s">
        <v>613</v>
      </c>
      <c r="B10" s="302">
        <v>76.481149012567329</v>
      </c>
      <c r="C10" s="302">
        <v>23.518850987432675</v>
      </c>
      <c r="D10" s="260"/>
      <c r="E10" s="260"/>
    </row>
    <row r="11" spans="1:11" ht="15" x14ac:dyDescent="0.25">
      <c r="A11" s="782" t="s">
        <v>614</v>
      </c>
      <c r="B11" s="302">
        <v>39.965849738850942</v>
      </c>
      <c r="C11" s="302">
        <v>60.034150261149058</v>
      </c>
      <c r="D11" s="260"/>
      <c r="E11" s="260"/>
    </row>
    <row r="13" spans="1:11" ht="15.75" thickBot="1" x14ac:dyDescent="0.3">
      <c r="A13" s="784"/>
      <c r="B13" s="300" t="s">
        <v>822</v>
      </c>
      <c r="C13" s="300" t="s">
        <v>168</v>
      </c>
      <c r="D13" s="300" t="s">
        <v>824</v>
      </c>
      <c r="E13" s="300" t="s">
        <v>168</v>
      </c>
      <c r="F13" s="300" t="s">
        <v>41</v>
      </c>
    </row>
    <row r="14" spans="1:11" ht="16.5" thickTop="1" thickBot="1" x14ac:dyDescent="0.3">
      <c r="A14" s="785" t="s">
        <v>609</v>
      </c>
      <c r="B14" s="660">
        <v>1057</v>
      </c>
      <c r="C14" s="661">
        <f>B14/F14*100</f>
        <v>34.207119741100321</v>
      </c>
      <c r="D14" s="662">
        <v>2033</v>
      </c>
      <c r="E14" s="663">
        <f>D14/F14*100</f>
        <v>65.792880258899672</v>
      </c>
      <c r="F14" s="664">
        <v>3090</v>
      </c>
    </row>
    <row r="15" spans="1:11" ht="16.5" thickTop="1" thickBot="1" x14ac:dyDescent="0.3">
      <c r="A15" s="785" t="s">
        <v>893</v>
      </c>
      <c r="B15" s="660">
        <v>1750</v>
      </c>
      <c r="C15" s="661">
        <f>B15/F15*100</f>
        <v>45.243019648397102</v>
      </c>
      <c r="D15" s="662">
        <v>2118</v>
      </c>
      <c r="E15" s="663">
        <f t="shared" ref="E15:E20" si="0">D15/F15*100</f>
        <v>54.756980351602891</v>
      </c>
      <c r="F15" s="664">
        <v>3868</v>
      </c>
    </row>
    <row r="16" spans="1:11" ht="16.5" thickTop="1" thickBot="1" x14ac:dyDescent="0.3">
      <c r="A16" s="785" t="s">
        <v>892</v>
      </c>
      <c r="B16" s="665">
        <v>462</v>
      </c>
      <c r="C16" s="661">
        <f>B16/F16*100</f>
        <v>29.672447013487474</v>
      </c>
      <c r="D16" s="666">
        <v>1095</v>
      </c>
      <c r="E16" s="663">
        <f t="shared" si="0"/>
        <v>70.327552986512515</v>
      </c>
      <c r="F16" s="667">
        <v>1557</v>
      </c>
    </row>
    <row r="17" spans="1:6" ht="16.5" thickTop="1" thickBot="1" x14ac:dyDescent="0.3">
      <c r="A17" s="785" t="s">
        <v>894</v>
      </c>
      <c r="B17" s="660">
        <v>277</v>
      </c>
      <c r="C17" s="661">
        <f>B17/F17*100</f>
        <v>61.013215859030836</v>
      </c>
      <c r="D17" s="662">
        <v>177</v>
      </c>
      <c r="E17" s="663">
        <f t="shared" si="0"/>
        <v>38.986784140969164</v>
      </c>
      <c r="F17" s="664">
        <v>454</v>
      </c>
    </row>
    <row r="18" spans="1:6" ht="16.5" thickTop="1" thickBot="1" x14ac:dyDescent="0.3">
      <c r="A18" s="785" t="s">
        <v>895</v>
      </c>
      <c r="B18" s="660">
        <v>7</v>
      </c>
      <c r="C18" s="661">
        <f>B18/F18*100</f>
        <v>1.6279069767441861</v>
      </c>
      <c r="D18" s="662">
        <v>423</v>
      </c>
      <c r="E18" s="663">
        <f t="shared" si="0"/>
        <v>98.372093023255815</v>
      </c>
      <c r="F18" s="664">
        <v>430</v>
      </c>
    </row>
    <row r="19" spans="1:6" ht="16.5" thickTop="1" thickBot="1" x14ac:dyDescent="0.3">
      <c r="A19" s="785" t="s">
        <v>941</v>
      </c>
      <c r="B19" s="660">
        <v>426</v>
      </c>
      <c r="C19" s="661">
        <f t="shared" ref="C19" si="1">B19/F19*100</f>
        <v>76.481149012567329</v>
      </c>
      <c r="D19" s="662">
        <v>131</v>
      </c>
      <c r="E19" s="663">
        <f t="shared" si="0"/>
        <v>23.518850987432675</v>
      </c>
      <c r="F19" s="664">
        <v>557</v>
      </c>
    </row>
    <row r="20" spans="1:6" ht="16.5" thickTop="1" thickBot="1" x14ac:dyDescent="0.3">
      <c r="A20" s="785" t="s">
        <v>41</v>
      </c>
      <c r="B20" s="668">
        <v>3979</v>
      </c>
      <c r="C20" s="661">
        <f>B20/F20*100</f>
        <v>39.965849738850942</v>
      </c>
      <c r="D20" s="669">
        <v>5977</v>
      </c>
      <c r="E20" s="663">
        <f t="shared" si="0"/>
        <v>60.034150261149058</v>
      </c>
      <c r="F20" s="670">
        <v>9956</v>
      </c>
    </row>
    <row r="21" spans="1:6" ht="15.75" thickTop="1" x14ac:dyDescent="0.25"/>
    <row r="25" spans="1:6" s="260" customFormat="1" ht="15" x14ac:dyDescent="0.25">
      <c r="A25" s="264"/>
    </row>
  </sheetData>
  <sortState ref="A13:D18">
    <sortCondition ref="A21:A26"/>
  </sortState>
  <mergeCells count="2">
    <mergeCell ref="B3:C3"/>
    <mergeCell ref="A3:A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&amp;R&amp;[13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selection activeCell="N9" sqref="N9"/>
    </sheetView>
  </sheetViews>
  <sheetFormatPr defaultRowHeight="14.4" x14ac:dyDescent="0.3"/>
  <cols>
    <col min="1" max="1" width="43.6640625" bestFit="1" customWidth="1"/>
    <col min="2" max="2" width="7.5546875" customWidth="1"/>
    <col min="3" max="8" width="7.6640625" customWidth="1"/>
    <col min="9" max="10" width="8.33203125" customWidth="1"/>
  </cols>
  <sheetData>
    <row r="1" spans="1:15" s="260" customFormat="1" ht="16.5" customHeight="1" thickTop="1" thickBot="1" x14ac:dyDescent="0.3">
      <c r="A1" s="853" t="s">
        <v>1090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15" ht="16.5" customHeight="1" thickTop="1" thickBot="1" x14ac:dyDescent="0.35">
      <c r="A2" s="770"/>
      <c r="B2" s="851" t="s">
        <v>983</v>
      </c>
      <c r="C2" s="851"/>
      <c r="D2" s="851"/>
      <c r="E2" s="851"/>
      <c r="F2" s="851"/>
      <c r="G2" s="851"/>
      <c r="H2" s="851"/>
      <c r="I2" s="851"/>
      <c r="J2" s="852"/>
      <c r="K2" s="484"/>
    </row>
    <row r="3" spans="1:15" ht="31.5" thickTop="1" thickBot="1" x14ac:dyDescent="0.3">
      <c r="A3" s="435" t="s">
        <v>982</v>
      </c>
      <c r="B3" s="689" t="s">
        <v>641</v>
      </c>
      <c r="C3" s="689" t="s">
        <v>642</v>
      </c>
      <c r="D3" s="689" t="s">
        <v>643</v>
      </c>
      <c r="E3" s="689" t="s">
        <v>644</v>
      </c>
      <c r="F3" s="689" t="s">
        <v>645</v>
      </c>
      <c r="G3" s="689" t="s">
        <v>646</v>
      </c>
      <c r="H3" s="689" t="s">
        <v>647</v>
      </c>
      <c r="I3" s="689" t="s">
        <v>50</v>
      </c>
      <c r="J3" s="689" t="s">
        <v>369</v>
      </c>
      <c r="K3" s="689" t="s">
        <v>41</v>
      </c>
    </row>
    <row r="4" spans="1:15" s="63" customFormat="1" ht="16.5" customHeight="1" thickTop="1" thickBot="1" x14ac:dyDescent="0.3">
      <c r="A4" s="854" t="s">
        <v>814</v>
      </c>
      <c r="B4" s="855"/>
      <c r="C4" s="855"/>
      <c r="D4" s="855"/>
      <c r="E4" s="855"/>
      <c r="F4" s="855"/>
      <c r="G4" s="855"/>
      <c r="H4" s="855"/>
      <c r="I4" s="855"/>
      <c r="J4" s="855"/>
      <c r="K4" s="856"/>
      <c r="O4" s="303"/>
    </row>
    <row r="5" spans="1:15" ht="16.5" thickTop="1" thickBot="1" x14ac:dyDescent="0.3">
      <c r="A5" s="485" t="s">
        <v>815</v>
      </c>
      <c r="B5" s="486">
        <v>0</v>
      </c>
      <c r="C5" s="486">
        <v>0</v>
      </c>
      <c r="D5" s="486">
        <v>0</v>
      </c>
      <c r="E5" s="486" t="s">
        <v>1088</v>
      </c>
      <c r="F5" s="486">
        <v>78</v>
      </c>
      <c r="G5" s="486">
        <v>642</v>
      </c>
      <c r="H5" s="486">
        <v>436</v>
      </c>
      <c r="I5" s="486">
        <v>0</v>
      </c>
      <c r="J5" s="486">
        <v>1157</v>
      </c>
      <c r="K5" s="487">
        <v>1157</v>
      </c>
      <c r="O5" s="303"/>
    </row>
    <row r="6" spans="1:15" s="63" customFormat="1" ht="16.5" thickTop="1" thickBot="1" x14ac:dyDescent="0.3">
      <c r="A6" s="488" t="s">
        <v>816</v>
      </c>
      <c r="B6" s="489">
        <v>0</v>
      </c>
      <c r="C6" s="489">
        <v>0</v>
      </c>
      <c r="D6" s="489">
        <v>0</v>
      </c>
      <c r="E6" s="489"/>
      <c r="F6" s="489">
        <v>12.4</v>
      </c>
      <c r="G6" s="489">
        <v>60.9</v>
      </c>
      <c r="H6" s="489">
        <v>31.054131054131055</v>
      </c>
      <c r="I6" s="489">
        <v>0</v>
      </c>
      <c r="J6" s="489">
        <v>38.1</v>
      </c>
      <c r="K6" s="490">
        <v>19.399999999999999</v>
      </c>
      <c r="O6" s="303"/>
    </row>
    <row r="7" spans="1:15" s="63" customFormat="1" ht="16.5" thickTop="1" thickBot="1" x14ac:dyDescent="0.3">
      <c r="A7" s="845" t="s">
        <v>679</v>
      </c>
      <c r="B7" s="846"/>
      <c r="C7" s="846"/>
      <c r="D7" s="846"/>
      <c r="E7" s="846"/>
      <c r="F7" s="846"/>
      <c r="G7" s="846"/>
      <c r="H7" s="846"/>
      <c r="I7" s="846"/>
      <c r="J7" s="846"/>
      <c r="K7" s="847"/>
      <c r="O7" s="303"/>
    </row>
    <row r="8" spans="1:15" ht="16.5" thickTop="1" thickBot="1" x14ac:dyDescent="0.3">
      <c r="A8" s="494" t="s">
        <v>815</v>
      </c>
      <c r="B8" s="495">
        <v>180</v>
      </c>
      <c r="C8" s="495">
        <v>1705</v>
      </c>
      <c r="D8" s="495">
        <v>989</v>
      </c>
      <c r="E8" s="495">
        <v>751</v>
      </c>
      <c r="F8" s="495">
        <v>529</v>
      </c>
      <c r="G8" s="495">
        <v>239</v>
      </c>
      <c r="H8" s="495">
        <v>7</v>
      </c>
      <c r="I8" s="495">
        <v>2874</v>
      </c>
      <c r="J8" s="495">
        <v>1526</v>
      </c>
      <c r="K8" s="496">
        <v>4400</v>
      </c>
      <c r="O8" s="303"/>
    </row>
    <row r="9" spans="1:15" s="63" customFormat="1" ht="16.5" thickTop="1" thickBot="1" x14ac:dyDescent="0.3">
      <c r="A9" s="493" t="s">
        <v>816</v>
      </c>
      <c r="B9" s="497">
        <v>98.4</v>
      </c>
      <c r="C9" s="497">
        <v>98</v>
      </c>
      <c r="D9" s="497">
        <v>97</v>
      </c>
      <c r="E9" s="497">
        <v>96.8</v>
      </c>
      <c r="F9" s="497">
        <v>84</v>
      </c>
      <c r="G9" s="497">
        <v>22.7</v>
      </c>
      <c r="H9" s="497">
        <v>1.2</v>
      </c>
      <c r="I9" s="497">
        <v>97.7</v>
      </c>
      <c r="J9" s="497">
        <v>50.3</v>
      </c>
      <c r="K9" s="498">
        <v>73.599999999999994</v>
      </c>
      <c r="O9" s="303"/>
    </row>
    <row r="10" spans="1:15" s="63" customFormat="1" ht="16.5" thickTop="1" thickBot="1" x14ac:dyDescent="0.3">
      <c r="A10" s="854" t="s">
        <v>817</v>
      </c>
      <c r="B10" s="855"/>
      <c r="C10" s="855"/>
      <c r="D10" s="855"/>
      <c r="E10" s="855"/>
      <c r="F10" s="855"/>
      <c r="G10" s="855"/>
      <c r="H10" s="855"/>
      <c r="I10" s="855"/>
      <c r="J10" s="855"/>
      <c r="K10" s="856"/>
      <c r="O10" s="303"/>
    </row>
    <row r="11" spans="1:15" s="63" customFormat="1" ht="16.5" thickTop="1" thickBot="1" x14ac:dyDescent="0.3">
      <c r="A11" s="488" t="s">
        <v>815</v>
      </c>
      <c r="B11" s="486">
        <v>0</v>
      </c>
      <c r="C11" s="486">
        <v>0</v>
      </c>
      <c r="D11" s="486">
        <v>0</v>
      </c>
      <c r="E11" s="486">
        <v>0</v>
      </c>
      <c r="F11" s="486" t="s">
        <v>1088</v>
      </c>
      <c r="G11" s="486">
        <v>43</v>
      </c>
      <c r="H11" s="486">
        <v>63</v>
      </c>
      <c r="I11" s="486">
        <v>0</v>
      </c>
      <c r="J11" s="486">
        <v>107</v>
      </c>
      <c r="K11" s="487">
        <v>107</v>
      </c>
      <c r="O11" s="303"/>
    </row>
    <row r="12" spans="1:15" s="63" customFormat="1" ht="16.5" thickTop="1" thickBot="1" x14ac:dyDescent="0.3">
      <c r="A12" s="488" t="s">
        <v>816</v>
      </c>
      <c r="B12" s="491">
        <v>0</v>
      </c>
      <c r="C12" s="491">
        <v>0</v>
      </c>
      <c r="D12" s="491">
        <v>0</v>
      </c>
      <c r="E12" s="491">
        <v>0</v>
      </c>
      <c r="F12" s="491"/>
      <c r="G12" s="491">
        <v>4.0999999999999996</v>
      </c>
      <c r="H12" s="491">
        <v>11</v>
      </c>
      <c r="I12" s="491">
        <v>0</v>
      </c>
      <c r="J12" s="491">
        <v>3.5</v>
      </c>
      <c r="K12" s="492">
        <v>1.8</v>
      </c>
      <c r="O12" s="303"/>
    </row>
    <row r="13" spans="1:15" s="63" customFormat="1" ht="16.5" thickTop="1" thickBot="1" x14ac:dyDescent="0.3">
      <c r="A13" s="845" t="s">
        <v>680</v>
      </c>
      <c r="B13" s="846"/>
      <c r="C13" s="846"/>
      <c r="D13" s="846"/>
      <c r="E13" s="846"/>
      <c r="F13" s="846"/>
      <c r="G13" s="846"/>
      <c r="H13" s="846"/>
      <c r="I13" s="846"/>
      <c r="J13" s="846"/>
      <c r="K13" s="847"/>
      <c r="O13" s="303"/>
    </row>
    <row r="14" spans="1:15" ht="16.5" thickTop="1" thickBot="1" x14ac:dyDescent="0.3">
      <c r="A14" s="493" t="s">
        <v>815</v>
      </c>
      <c r="B14" s="495">
        <v>0</v>
      </c>
      <c r="C14" s="495">
        <v>0</v>
      </c>
      <c r="D14" s="495">
        <v>0</v>
      </c>
      <c r="E14" s="495" t="s">
        <v>1088</v>
      </c>
      <c r="F14" s="495">
        <v>12</v>
      </c>
      <c r="G14" s="495">
        <v>75</v>
      </c>
      <c r="H14" s="495">
        <v>40</v>
      </c>
      <c r="I14" s="495">
        <v>0</v>
      </c>
      <c r="J14" s="495">
        <v>128</v>
      </c>
      <c r="K14" s="496">
        <v>128</v>
      </c>
      <c r="O14" s="303"/>
    </row>
    <row r="15" spans="1:15" s="63" customFormat="1" ht="16.5" thickTop="1" thickBot="1" x14ac:dyDescent="0.3">
      <c r="A15" s="493" t="s">
        <v>816</v>
      </c>
      <c r="B15" s="497">
        <v>0</v>
      </c>
      <c r="C15" s="497">
        <v>0</v>
      </c>
      <c r="D15" s="497">
        <v>0</v>
      </c>
      <c r="E15" s="497"/>
      <c r="F15" s="497">
        <v>1.9</v>
      </c>
      <c r="G15" s="497">
        <v>7.1</v>
      </c>
      <c r="H15" s="497">
        <v>7</v>
      </c>
      <c r="I15" s="497">
        <v>0</v>
      </c>
      <c r="J15" s="497">
        <v>4.2</v>
      </c>
      <c r="K15" s="498">
        <v>2.1</v>
      </c>
      <c r="O15" s="303"/>
    </row>
    <row r="16" spans="1:15" s="63" customFormat="1" ht="16.5" thickTop="1" thickBot="1" x14ac:dyDescent="0.3">
      <c r="A16" s="848" t="s">
        <v>681</v>
      </c>
      <c r="B16" s="849"/>
      <c r="C16" s="849"/>
      <c r="D16" s="849"/>
      <c r="E16" s="849"/>
      <c r="F16" s="849"/>
      <c r="G16" s="849"/>
      <c r="H16" s="849"/>
      <c r="I16" s="849"/>
      <c r="J16" s="849"/>
      <c r="K16" s="850"/>
      <c r="O16" s="303"/>
    </row>
    <row r="17" spans="1:15" ht="16.5" thickTop="1" thickBot="1" x14ac:dyDescent="0.3">
      <c r="A17" s="488" t="s">
        <v>815</v>
      </c>
      <c r="B17" s="486">
        <v>0</v>
      </c>
      <c r="C17" s="486">
        <v>6</v>
      </c>
      <c r="D17" s="486">
        <v>8</v>
      </c>
      <c r="E17" s="486">
        <v>10</v>
      </c>
      <c r="F17" s="486" t="s">
        <v>1088</v>
      </c>
      <c r="G17" s="486">
        <v>20</v>
      </c>
      <c r="H17" s="486">
        <v>14</v>
      </c>
      <c r="I17" s="486">
        <v>14</v>
      </c>
      <c r="J17" s="486">
        <v>47</v>
      </c>
      <c r="K17" s="487">
        <v>61</v>
      </c>
      <c r="O17" s="303"/>
    </row>
    <row r="18" spans="1:15" s="63" customFormat="1" ht="16.5" thickTop="1" thickBot="1" x14ac:dyDescent="0.3">
      <c r="A18" s="488" t="s">
        <v>816</v>
      </c>
      <c r="B18" s="491">
        <v>0</v>
      </c>
      <c r="C18" s="491">
        <v>0.34149117814456459</v>
      </c>
      <c r="D18" s="491">
        <v>0.76555023923444976</v>
      </c>
      <c r="E18" s="491">
        <v>1.3</v>
      </c>
      <c r="F18" s="491"/>
      <c r="G18" s="491">
        <v>1.9</v>
      </c>
      <c r="H18" s="491">
        <v>2.4</v>
      </c>
      <c r="I18" s="491">
        <v>0.46885465505693236</v>
      </c>
      <c r="J18" s="491">
        <v>1.5</v>
      </c>
      <c r="K18" s="492">
        <v>1</v>
      </c>
    </row>
    <row r="19" spans="1:15" s="63" customFormat="1" ht="16.5" thickTop="1" thickBot="1" x14ac:dyDescent="0.3">
      <c r="A19" s="845" t="s">
        <v>682</v>
      </c>
      <c r="B19" s="846"/>
      <c r="C19" s="846"/>
      <c r="D19" s="846"/>
      <c r="E19" s="846"/>
      <c r="F19" s="846"/>
      <c r="G19" s="846"/>
      <c r="H19" s="846"/>
      <c r="I19" s="846"/>
      <c r="J19" s="846"/>
      <c r="K19" s="847"/>
    </row>
    <row r="20" spans="1:15" ht="16.5" thickTop="1" thickBot="1" x14ac:dyDescent="0.3">
      <c r="A20" s="493" t="s">
        <v>815</v>
      </c>
      <c r="B20" s="495" t="s">
        <v>1088</v>
      </c>
      <c r="C20" s="495">
        <v>28</v>
      </c>
      <c r="D20" s="495">
        <v>23</v>
      </c>
      <c r="E20" s="495">
        <v>12</v>
      </c>
      <c r="F20" s="495" t="s">
        <v>1088</v>
      </c>
      <c r="G20" s="495">
        <v>0</v>
      </c>
      <c r="H20" s="495">
        <v>0</v>
      </c>
      <c r="I20" s="495">
        <v>54</v>
      </c>
      <c r="J20" s="495">
        <v>16</v>
      </c>
      <c r="K20" s="496">
        <v>70</v>
      </c>
    </row>
    <row r="21" spans="1:15" s="63" customFormat="1" ht="16.5" thickTop="1" thickBot="1" x14ac:dyDescent="0.3">
      <c r="A21" s="493" t="s">
        <v>816</v>
      </c>
      <c r="B21" s="497"/>
      <c r="C21" s="497">
        <v>1.593625498007968</v>
      </c>
      <c r="D21" s="497">
        <v>2.2999999999999998</v>
      </c>
      <c r="E21" s="497">
        <v>1.5</v>
      </c>
      <c r="F21" s="497"/>
      <c r="G21" s="497">
        <v>0</v>
      </c>
      <c r="H21" s="497">
        <v>0</v>
      </c>
      <c r="I21" s="497">
        <v>1.8084393837910249</v>
      </c>
      <c r="J21" s="497">
        <v>0.5</v>
      </c>
      <c r="K21" s="498">
        <v>1.2</v>
      </c>
    </row>
    <row r="22" spans="1:15" s="63" customFormat="1" ht="16.5" thickTop="1" thickBot="1" x14ac:dyDescent="0.3">
      <c r="A22" s="848" t="s">
        <v>683</v>
      </c>
      <c r="B22" s="849"/>
      <c r="C22" s="849"/>
      <c r="D22" s="849"/>
      <c r="E22" s="849"/>
      <c r="F22" s="849"/>
      <c r="G22" s="849"/>
      <c r="H22" s="849"/>
      <c r="I22" s="849"/>
      <c r="J22" s="849"/>
      <c r="K22" s="850"/>
    </row>
    <row r="23" spans="1:15" ht="16.5" thickTop="1" thickBot="1" x14ac:dyDescent="0.3">
      <c r="A23" s="488" t="s">
        <v>815</v>
      </c>
      <c r="B23" s="486">
        <v>0</v>
      </c>
      <c r="C23" s="486">
        <v>0</v>
      </c>
      <c r="D23" s="486">
        <v>0</v>
      </c>
      <c r="E23" s="486">
        <v>0</v>
      </c>
      <c r="F23" s="486" t="s">
        <v>1088</v>
      </c>
      <c r="G23" s="486">
        <v>11</v>
      </c>
      <c r="H23" s="486">
        <v>6</v>
      </c>
      <c r="I23" s="486">
        <v>0</v>
      </c>
      <c r="J23" s="486">
        <v>18</v>
      </c>
      <c r="K23" s="487">
        <v>18</v>
      </c>
    </row>
    <row r="24" spans="1:15" s="63" customFormat="1" ht="16.5" thickTop="1" thickBot="1" x14ac:dyDescent="0.3">
      <c r="A24" s="488" t="s">
        <v>816</v>
      </c>
      <c r="B24" s="491">
        <v>0</v>
      </c>
      <c r="C24" s="491">
        <v>0</v>
      </c>
      <c r="D24" s="491">
        <v>0</v>
      </c>
      <c r="E24" s="491">
        <v>0</v>
      </c>
      <c r="F24" s="491"/>
      <c r="G24" s="491">
        <v>1</v>
      </c>
      <c r="H24" s="491">
        <v>1</v>
      </c>
      <c r="I24" s="491">
        <v>0</v>
      </c>
      <c r="J24" s="491">
        <v>0.6</v>
      </c>
      <c r="K24" s="492">
        <v>0.3</v>
      </c>
    </row>
    <row r="25" spans="1:15" s="63" customFormat="1" ht="16.5" thickTop="1" thickBot="1" x14ac:dyDescent="0.3">
      <c r="A25" s="845" t="s">
        <v>1</v>
      </c>
      <c r="B25" s="846"/>
      <c r="C25" s="846"/>
      <c r="D25" s="846"/>
      <c r="E25" s="846"/>
      <c r="F25" s="846"/>
      <c r="G25" s="846"/>
      <c r="H25" s="846"/>
      <c r="I25" s="846"/>
      <c r="J25" s="846"/>
      <c r="K25" s="847"/>
    </row>
    <row r="26" spans="1:15" ht="16.5" thickTop="1" thickBot="1" x14ac:dyDescent="0.3">
      <c r="A26" s="493" t="s">
        <v>815</v>
      </c>
      <c r="B26" s="495">
        <v>0</v>
      </c>
      <c r="C26" s="495" t="s">
        <v>1088</v>
      </c>
      <c r="D26" s="495">
        <v>0</v>
      </c>
      <c r="E26" s="495" t="s">
        <v>1088</v>
      </c>
      <c r="F26" s="495" t="s">
        <v>1088</v>
      </c>
      <c r="G26" s="495">
        <v>24</v>
      </c>
      <c r="H26" s="495">
        <v>8</v>
      </c>
      <c r="I26" s="495" t="s">
        <v>1088</v>
      </c>
      <c r="J26" s="495">
        <v>35</v>
      </c>
      <c r="K26" s="496">
        <v>36</v>
      </c>
    </row>
    <row r="27" spans="1:15" s="63" customFormat="1" ht="16.5" thickTop="1" thickBot="1" x14ac:dyDescent="0.3">
      <c r="A27" s="493" t="s">
        <v>816</v>
      </c>
      <c r="B27" s="497">
        <v>0</v>
      </c>
      <c r="C27" s="497"/>
      <c r="D27" s="497">
        <v>0</v>
      </c>
      <c r="E27" s="497"/>
      <c r="F27" s="497"/>
      <c r="G27" s="497">
        <v>2.2999999999999998</v>
      </c>
      <c r="H27" s="497">
        <v>1.4</v>
      </c>
      <c r="I27" s="497"/>
      <c r="J27" s="497">
        <v>1.2</v>
      </c>
      <c r="K27" s="498">
        <v>0.6</v>
      </c>
    </row>
    <row r="28" spans="1:15" ht="15.6" thickTop="1" thickBot="1" x14ac:dyDescent="0.35">
      <c r="A28" s="499" t="s">
        <v>41</v>
      </c>
      <c r="B28" s="500">
        <v>183</v>
      </c>
      <c r="C28" s="500">
        <v>1740</v>
      </c>
      <c r="D28" s="500">
        <v>1020</v>
      </c>
      <c r="E28" s="500">
        <v>776</v>
      </c>
      <c r="F28" s="500">
        <v>630</v>
      </c>
      <c r="G28" s="500">
        <v>1054</v>
      </c>
      <c r="H28" s="500">
        <v>574</v>
      </c>
      <c r="I28" s="500">
        <v>2943</v>
      </c>
      <c r="J28" s="500">
        <v>3034</v>
      </c>
      <c r="K28" s="500">
        <v>5977</v>
      </c>
    </row>
    <row r="29" spans="1:15" ht="29.25" customHeight="1" thickTop="1" x14ac:dyDescent="0.3">
      <c r="A29" s="840" t="s">
        <v>1094</v>
      </c>
      <c r="B29" s="840"/>
      <c r="C29" s="840"/>
      <c r="D29" s="840"/>
      <c r="E29" s="840"/>
      <c r="F29" s="840"/>
      <c r="G29" s="840"/>
      <c r="H29" s="840"/>
      <c r="I29" s="840"/>
      <c r="J29" s="840"/>
      <c r="K29" s="840"/>
    </row>
    <row r="30" spans="1:15" x14ac:dyDescent="0.3">
      <c r="A30" s="729"/>
    </row>
  </sheetData>
  <mergeCells count="11">
    <mergeCell ref="B2:J2"/>
    <mergeCell ref="A1:K1"/>
    <mergeCell ref="A4:K4"/>
    <mergeCell ref="A7:K7"/>
    <mergeCell ref="A10:K10"/>
    <mergeCell ref="A29:K29"/>
    <mergeCell ref="A13:K13"/>
    <mergeCell ref="A16:K16"/>
    <mergeCell ref="A19:K19"/>
    <mergeCell ref="A22:K22"/>
    <mergeCell ref="A25:K25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landscape" r:id="rId1"/>
  <headerFooter>
    <oddFooter>&amp;R&amp;[14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="115" zoomScaleNormal="100" zoomScaleSheetLayoutView="115" workbookViewId="0">
      <selection activeCell="L16" sqref="L16"/>
    </sheetView>
  </sheetViews>
  <sheetFormatPr defaultRowHeight="14.4" x14ac:dyDescent="0.3"/>
  <cols>
    <col min="1" max="1" width="24.5546875" customWidth="1"/>
    <col min="2" max="2" width="8.88671875" bestFit="1" customWidth="1"/>
  </cols>
  <sheetData>
    <row r="1" spans="1:12" s="260" customFormat="1" ht="15" thickTop="1" x14ac:dyDescent="0.3">
      <c r="A1" s="857" t="s">
        <v>1092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</row>
    <row r="2" spans="1:12" s="691" customFormat="1" ht="15" thickBot="1" x14ac:dyDescent="0.35">
      <c r="A2" s="706"/>
      <c r="B2" s="858" t="s">
        <v>983</v>
      </c>
      <c r="C2" s="832"/>
      <c r="D2" s="832"/>
      <c r="E2" s="832"/>
      <c r="F2" s="832"/>
      <c r="G2" s="832"/>
      <c r="H2" s="832"/>
      <c r="I2" s="760"/>
      <c r="J2" s="760"/>
      <c r="K2" s="761"/>
    </row>
    <row r="3" spans="1:12" ht="30" thickTop="1" thickBot="1" x14ac:dyDescent="0.35">
      <c r="A3" s="378" t="s">
        <v>684</v>
      </c>
      <c r="B3" s="689" t="s">
        <v>641</v>
      </c>
      <c r="C3" s="689" t="s">
        <v>642</v>
      </c>
      <c r="D3" s="689" t="s">
        <v>643</v>
      </c>
      <c r="E3" s="689" t="s">
        <v>644</v>
      </c>
      <c r="F3" s="689" t="s">
        <v>645</v>
      </c>
      <c r="G3" s="689" t="s">
        <v>646</v>
      </c>
      <c r="H3" s="735" t="s">
        <v>647</v>
      </c>
      <c r="I3" s="689" t="s">
        <v>50</v>
      </c>
      <c r="J3" s="689" t="s">
        <v>369</v>
      </c>
      <c r="K3" s="711" t="s">
        <v>41</v>
      </c>
    </row>
    <row r="4" spans="1:12" s="63" customFormat="1" ht="15.6" thickTop="1" thickBot="1" x14ac:dyDescent="0.35">
      <c r="A4" s="697" t="s">
        <v>685</v>
      </c>
      <c r="B4" s="698"/>
      <c r="C4" s="698"/>
      <c r="D4" s="698"/>
      <c r="E4" s="698"/>
      <c r="F4" s="698"/>
      <c r="G4" s="698"/>
      <c r="H4" s="698"/>
      <c r="I4" s="698"/>
      <c r="J4" s="698"/>
      <c r="K4" s="699"/>
    </row>
    <row r="5" spans="1:12" ht="15.6" thickTop="1" thickBot="1" x14ac:dyDescent="0.35">
      <c r="A5" s="371" t="s">
        <v>815</v>
      </c>
      <c r="B5" s="501" t="s">
        <v>1088</v>
      </c>
      <c r="C5" s="501">
        <v>0</v>
      </c>
      <c r="D5" s="501">
        <v>0</v>
      </c>
      <c r="E5" s="501">
        <v>0</v>
      </c>
      <c r="F5" s="501">
        <v>0</v>
      </c>
      <c r="G5" s="501" t="s">
        <v>1088</v>
      </c>
      <c r="H5" s="752">
        <v>0</v>
      </c>
      <c r="I5" s="757" t="s">
        <v>1088</v>
      </c>
      <c r="J5" s="757" t="s">
        <v>1088</v>
      </c>
      <c r="K5" s="673" t="s">
        <v>1088</v>
      </c>
      <c r="L5" s="267"/>
    </row>
    <row r="6" spans="1:12" s="63" customFormat="1" ht="15.6" thickTop="1" thickBot="1" x14ac:dyDescent="0.35">
      <c r="A6" s="371" t="s">
        <v>816</v>
      </c>
      <c r="B6" s="502"/>
      <c r="C6" s="502">
        <v>0</v>
      </c>
      <c r="D6" s="502">
        <v>0</v>
      </c>
      <c r="E6" s="502">
        <v>0</v>
      </c>
      <c r="F6" s="502">
        <v>0</v>
      </c>
      <c r="G6" s="502"/>
      <c r="H6" s="753">
        <v>0</v>
      </c>
      <c r="I6" s="502"/>
      <c r="J6" s="502"/>
      <c r="K6" s="671"/>
    </row>
    <row r="7" spans="1:12" s="63" customFormat="1" ht="15.6" thickTop="1" thickBot="1" x14ac:dyDescent="0.35">
      <c r="A7" s="700" t="s">
        <v>686</v>
      </c>
      <c r="B7" s="701"/>
      <c r="C7" s="701"/>
      <c r="D7" s="701"/>
      <c r="E7" s="701"/>
      <c r="F7" s="701"/>
      <c r="G7" s="701"/>
      <c r="H7" s="702"/>
      <c r="I7" s="700"/>
      <c r="J7" s="702"/>
      <c r="K7" s="701"/>
    </row>
    <row r="8" spans="1:12" ht="15.6" thickTop="1" thickBot="1" x14ac:dyDescent="0.35">
      <c r="A8" s="376" t="s">
        <v>815</v>
      </c>
      <c r="B8" s="503">
        <v>181</v>
      </c>
      <c r="C8" s="503">
        <v>1710</v>
      </c>
      <c r="D8" s="503">
        <v>932</v>
      </c>
      <c r="E8" s="503">
        <v>607</v>
      </c>
      <c r="F8" s="503">
        <v>231</v>
      </c>
      <c r="G8" s="503">
        <v>400</v>
      </c>
      <c r="H8" s="754">
        <v>117</v>
      </c>
      <c r="I8" s="473">
        <v>2823</v>
      </c>
      <c r="J8" s="473">
        <v>1355</v>
      </c>
      <c r="K8" s="674">
        <v>4178</v>
      </c>
    </row>
    <row r="9" spans="1:12" s="63" customFormat="1" ht="15.6" thickTop="1" thickBot="1" x14ac:dyDescent="0.35">
      <c r="A9" s="376" t="s">
        <v>816</v>
      </c>
      <c r="B9" s="504">
        <v>98.907103825136616</v>
      </c>
      <c r="C9" s="504">
        <v>98.275862068965509</v>
      </c>
      <c r="D9" s="504">
        <v>91.372549019607845</v>
      </c>
      <c r="E9" s="504">
        <v>78.221649484536087</v>
      </c>
      <c r="F9" s="504">
        <v>36.666666666666664</v>
      </c>
      <c r="G9" s="504">
        <v>37.950664136622393</v>
      </c>
      <c r="H9" s="755">
        <v>20.383275261324041</v>
      </c>
      <c r="I9" s="504">
        <v>95.92252803261978</v>
      </c>
      <c r="J9" s="504">
        <v>44.660514172709291</v>
      </c>
      <c r="K9" s="672">
        <v>69.901288271708211</v>
      </c>
    </row>
    <row r="10" spans="1:12" s="63" customFormat="1" ht="15.6" thickTop="1" thickBot="1" x14ac:dyDescent="0.35">
      <c r="A10" s="703" t="s">
        <v>687</v>
      </c>
      <c r="B10" s="704"/>
      <c r="C10" s="704"/>
      <c r="D10" s="704"/>
      <c r="E10" s="704"/>
      <c r="F10" s="704"/>
      <c r="G10" s="704"/>
      <c r="H10" s="704"/>
      <c r="I10" s="704"/>
      <c r="J10" s="704"/>
      <c r="K10" s="705"/>
    </row>
    <row r="11" spans="1:12" ht="15.6" thickTop="1" thickBot="1" x14ac:dyDescent="0.35">
      <c r="A11" s="371" t="s">
        <v>815</v>
      </c>
      <c r="B11" s="501" t="s">
        <v>1088</v>
      </c>
      <c r="C11" s="501">
        <v>28</v>
      </c>
      <c r="D11" s="501">
        <v>86</v>
      </c>
      <c r="E11" s="501">
        <v>154</v>
      </c>
      <c r="F11" s="501">
        <v>255</v>
      </c>
      <c r="G11" s="501">
        <v>365</v>
      </c>
      <c r="H11" s="752">
        <v>200</v>
      </c>
      <c r="I11" s="757">
        <v>115</v>
      </c>
      <c r="J11" s="757">
        <v>974</v>
      </c>
      <c r="K11" s="673">
        <v>1089</v>
      </c>
    </row>
    <row r="12" spans="1:12" s="63" customFormat="1" ht="15.6" thickTop="1" thickBot="1" x14ac:dyDescent="0.35">
      <c r="A12" s="371" t="s">
        <v>816</v>
      </c>
      <c r="B12" s="502"/>
      <c r="C12" s="502">
        <v>1.6091954022988506</v>
      </c>
      <c r="D12" s="502">
        <v>8.4313725490196081</v>
      </c>
      <c r="E12" s="502">
        <v>19.845360824742269</v>
      </c>
      <c r="F12" s="502">
        <v>40.476190476190474</v>
      </c>
      <c r="G12" s="502">
        <v>34.629981024667934</v>
      </c>
      <c r="H12" s="753">
        <v>34.843205574912893</v>
      </c>
      <c r="I12" s="758">
        <v>3.9</v>
      </c>
      <c r="J12" s="502">
        <v>32.102834541858932</v>
      </c>
      <c r="K12" s="671">
        <v>18.219842730466791</v>
      </c>
    </row>
    <row r="13" spans="1:12" s="63" customFormat="1" ht="15.6" thickTop="1" thickBot="1" x14ac:dyDescent="0.35">
      <c r="A13" s="700" t="s">
        <v>688</v>
      </c>
      <c r="B13" s="701"/>
      <c r="C13" s="701"/>
      <c r="D13" s="701"/>
      <c r="E13" s="701"/>
      <c r="F13" s="701"/>
      <c r="G13" s="701"/>
      <c r="H13" s="701"/>
      <c r="I13" s="700"/>
      <c r="J13" s="702"/>
      <c r="K13" s="702"/>
    </row>
    <row r="14" spans="1:12" ht="15.6" thickTop="1" thickBot="1" x14ac:dyDescent="0.35">
      <c r="A14" s="376" t="s">
        <v>815</v>
      </c>
      <c r="B14" s="503">
        <v>0</v>
      </c>
      <c r="C14" s="503" t="s">
        <v>1088</v>
      </c>
      <c r="D14" s="503" t="s">
        <v>1088</v>
      </c>
      <c r="E14" s="503">
        <v>13</v>
      </c>
      <c r="F14" s="503">
        <v>127</v>
      </c>
      <c r="G14" s="503">
        <v>161</v>
      </c>
      <c r="H14" s="754">
        <v>237</v>
      </c>
      <c r="I14" s="473" t="s">
        <v>1088</v>
      </c>
      <c r="J14" s="473">
        <v>538</v>
      </c>
      <c r="K14" s="674">
        <v>542</v>
      </c>
    </row>
    <row r="15" spans="1:12" s="63" customFormat="1" ht="15.6" thickTop="1" thickBot="1" x14ac:dyDescent="0.35">
      <c r="A15" s="376" t="s">
        <v>816</v>
      </c>
      <c r="B15" s="504">
        <v>0</v>
      </c>
      <c r="C15" s="504"/>
      <c r="D15" s="504"/>
      <c r="E15" s="504">
        <v>1.6752577319587629</v>
      </c>
      <c r="F15" s="504">
        <v>20.158730158730158</v>
      </c>
      <c r="G15" s="504">
        <v>15.275142314990511</v>
      </c>
      <c r="H15" s="755">
        <v>41.289198606271775</v>
      </c>
      <c r="I15" s="759"/>
      <c r="J15" s="504">
        <v>17.732366512854316</v>
      </c>
      <c r="K15" s="672">
        <v>9.0680943617199272</v>
      </c>
    </row>
    <row r="16" spans="1:12" s="63" customFormat="1" ht="15.6" thickTop="1" thickBot="1" x14ac:dyDescent="0.35">
      <c r="A16" s="703" t="s">
        <v>689</v>
      </c>
      <c r="B16" s="704"/>
      <c r="C16" s="704"/>
      <c r="D16" s="704"/>
      <c r="E16" s="704"/>
      <c r="F16" s="704"/>
      <c r="G16" s="704"/>
      <c r="H16" s="704"/>
      <c r="I16" s="704"/>
      <c r="J16" s="704"/>
      <c r="K16" s="705"/>
    </row>
    <row r="17" spans="1:11" ht="15.6" thickTop="1" thickBot="1" x14ac:dyDescent="0.35">
      <c r="A17" s="371" t="s">
        <v>815</v>
      </c>
      <c r="B17" s="501">
        <v>0</v>
      </c>
      <c r="C17" s="501">
        <v>0</v>
      </c>
      <c r="D17" s="501">
        <v>0</v>
      </c>
      <c r="E17" s="501" t="s">
        <v>1088</v>
      </c>
      <c r="F17" s="501">
        <v>16</v>
      </c>
      <c r="G17" s="501">
        <v>124</v>
      </c>
      <c r="H17" s="752">
        <v>19</v>
      </c>
      <c r="I17" s="757">
        <v>0</v>
      </c>
      <c r="J17" s="757">
        <v>161</v>
      </c>
      <c r="K17" s="673">
        <v>161</v>
      </c>
    </row>
    <row r="18" spans="1:11" s="63" customFormat="1" ht="15.6" thickTop="1" thickBot="1" x14ac:dyDescent="0.35">
      <c r="A18" s="371" t="s">
        <v>816</v>
      </c>
      <c r="B18" s="502">
        <v>0</v>
      </c>
      <c r="C18" s="502">
        <v>0</v>
      </c>
      <c r="D18" s="502">
        <v>0</v>
      </c>
      <c r="E18" s="502">
        <v>0.25773195876288657</v>
      </c>
      <c r="F18" s="502">
        <v>2.5396825396825395</v>
      </c>
      <c r="G18" s="502">
        <v>11.76470588235294</v>
      </c>
      <c r="H18" s="753">
        <v>3.3101045296167246</v>
      </c>
      <c r="I18" s="502">
        <v>0</v>
      </c>
      <c r="J18" s="502">
        <v>5.306526038233355</v>
      </c>
      <c r="K18" s="671">
        <v>2.6936590262673579</v>
      </c>
    </row>
    <row r="19" spans="1:11" s="63" customFormat="1" ht="15.6" thickTop="1" thickBot="1" x14ac:dyDescent="0.35">
      <c r="A19" s="700" t="s">
        <v>638</v>
      </c>
      <c r="B19" s="701"/>
      <c r="C19" s="701"/>
      <c r="D19" s="701"/>
      <c r="E19" s="701"/>
      <c r="F19" s="701"/>
      <c r="G19" s="701"/>
      <c r="H19" s="701"/>
      <c r="I19" s="701"/>
      <c r="J19" s="701"/>
      <c r="K19" s="702"/>
    </row>
    <row r="20" spans="1:11" ht="15.6" thickTop="1" thickBot="1" x14ac:dyDescent="0.35">
      <c r="A20" s="376" t="s">
        <v>815</v>
      </c>
      <c r="B20" s="503">
        <v>0</v>
      </c>
      <c r="C20" s="503">
        <v>0</v>
      </c>
      <c r="D20" s="503">
        <v>0</v>
      </c>
      <c r="E20" s="503">
        <v>0</v>
      </c>
      <c r="F20" s="503" t="s">
        <v>1088</v>
      </c>
      <c r="G20" s="503" t="s">
        <v>1088</v>
      </c>
      <c r="H20" s="754" t="s">
        <v>1088</v>
      </c>
      <c r="I20" s="473">
        <v>0</v>
      </c>
      <c r="J20" s="473" t="s">
        <v>1088</v>
      </c>
      <c r="K20" s="674" t="s">
        <v>1088</v>
      </c>
    </row>
    <row r="21" spans="1:11" s="63" customFormat="1" ht="15.6" thickTop="1" thickBot="1" x14ac:dyDescent="0.35">
      <c r="A21" s="376" t="s">
        <v>816</v>
      </c>
      <c r="B21" s="504">
        <v>0</v>
      </c>
      <c r="C21" s="504">
        <v>0</v>
      </c>
      <c r="D21" s="504">
        <v>0</v>
      </c>
      <c r="E21" s="504">
        <v>0</v>
      </c>
      <c r="F21" s="504"/>
      <c r="G21" s="504"/>
      <c r="H21" s="755"/>
      <c r="I21" s="504">
        <v>0</v>
      </c>
      <c r="J21" s="504"/>
      <c r="K21" s="672"/>
    </row>
    <row r="22" spans="1:11" ht="15.6" thickTop="1" thickBot="1" x14ac:dyDescent="0.35">
      <c r="A22" s="369" t="s">
        <v>41</v>
      </c>
      <c r="B22" s="505">
        <v>183</v>
      </c>
      <c r="C22" s="505">
        <v>1740</v>
      </c>
      <c r="D22" s="505">
        <v>1020</v>
      </c>
      <c r="E22" s="505">
        <v>776</v>
      </c>
      <c r="F22" s="505">
        <v>630</v>
      </c>
      <c r="G22" s="505">
        <v>1054</v>
      </c>
      <c r="H22" s="756">
        <v>574</v>
      </c>
      <c r="I22" s="351">
        <v>2943</v>
      </c>
      <c r="J22" s="351">
        <v>3034</v>
      </c>
      <c r="K22" s="675">
        <v>5977</v>
      </c>
    </row>
    <row r="23" spans="1:11" ht="30" customHeight="1" thickTop="1" x14ac:dyDescent="0.3">
      <c r="A23" s="859" t="s">
        <v>1094</v>
      </c>
      <c r="B23" s="859"/>
      <c r="C23" s="859"/>
      <c r="D23" s="859"/>
      <c r="E23" s="859"/>
      <c r="F23" s="859"/>
      <c r="G23" s="859"/>
      <c r="H23" s="859"/>
      <c r="I23" s="859"/>
      <c r="J23" s="859"/>
      <c r="K23" s="859"/>
    </row>
    <row r="25" spans="1:11" x14ac:dyDescent="0.3">
      <c r="A25" s="739"/>
    </row>
    <row r="26" spans="1:11" x14ac:dyDescent="0.3">
      <c r="A26" s="729"/>
    </row>
  </sheetData>
  <mergeCells count="3">
    <mergeCell ref="A1:K1"/>
    <mergeCell ref="B2:H2"/>
    <mergeCell ref="A23:K2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&amp;R&amp;[15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view="pageBreakPreview" zoomScale="85" zoomScaleNormal="100" zoomScaleSheetLayoutView="85" workbookViewId="0">
      <selection sqref="A1:B1"/>
    </sheetView>
  </sheetViews>
  <sheetFormatPr defaultRowHeight="14.4" x14ac:dyDescent="0.3"/>
  <cols>
    <col min="1" max="1" width="11.5546875" customWidth="1"/>
    <col min="2" max="2" width="128.44140625" style="320" customWidth="1"/>
    <col min="3" max="3" width="9.109375" style="261"/>
  </cols>
  <sheetData>
    <row r="1" spans="1:3" s="315" customFormat="1" ht="30.75" customHeight="1" x14ac:dyDescent="0.25">
      <c r="A1" s="797" t="s">
        <v>948</v>
      </c>
      <c r="B1" s="797"/>
      <c r="C1" s="621" t="s">
        <v>984</v>
      </c>
    </row>
    <row r="2" spans="1:3" s="315" customFormat="1" ht="15" customHeight="1" x14ac:dyDescent="0.25">
      <c r="A2" s="276" t="s">
        <v>954</v>
      </c>
      <c r="B2" s="643" t="s">
        <v>990</v>
      </c>
      <c r="C2" s="335"/>
    </row>
    <row r="3" spans="1:3" s="315" customFormat="1" ht="15" x14ac:dyDescent="0.25">
      <c r="A3" s="321" t="s">
        <v>949</v>
      </c>
      <c r="B3" s="322" t="s">
        <v>986</v>
      </c>
      <c r="C3" s="336">
        <v>1</v>
      </c>
    </row>
    <row r="4" spans="1:3" s="315" customFormat="1" ht="15" x14ac:dyDescent="0.25">
      <c r="A4" s="323" t="s">
        <v>950</v>
      </c>
      <c r="B4" s="324" t="s">
        <v>987</v>
      </c>
      <c r="C4" s="337">
        <v>2</v>
      </c>
    </row>
    <row r="5" spans="1:3" s="315" customFormat="1" ht="15" x14ac:dyDescent="0.25">
      <c r="A5" s="325" t="s">
        <v>953</v>
      </c>
      <c r="B5" s="326" t="s">
        <v>1083</v>
      </c>
      <c r="C5" s="336">
        <v>3</v>
      </c>
    </row>
    <row r="6" spans="1:3" s="315" customFormat="1" ht="15" x14ac:dyDescent="0.25">
      <c r="A6" s="327" t="s">
        <v>955</v>
      </c>
      <c r="B6" s="327" t="s">
        <v>991</v>
      </c>
      <c r="C6" s="338"/>
    </row>
    <row r="7" spans="1:3" s="315" customFormat="1" ht="15" x14ac:dyDescent="0.25">
      <c r="A7" s="323" t="s">
        <v>951</v>
      </c>
      <c r="B7" s="324" t="s">
        <v>992</v>
      </c>
      <c r="C7" s="337">
        <v>4</v>
      </c>
    </row>
    <row r="8" spans="1:3" s="315" customFormat="1" ht="15" x14ac:dyDescent="0.25">
      <c r="A8" s="325" t="s">
        <v>952</v>
      </c>
      <c r="B8" s="326" t="s">
        <v>993</v>
      </c>
      <c r="C8" s="336">
        <v>5</v>
      </c>
    </row>
    <row r="9" spans="1:3" s="315" customFormat="1" ht="15" x14ac:dyDescent="0.25">
      <c r="A9" s="323" t="s">
        <v>957</v>
      </c>
      <c r="B9" s="324" t="s">
        <v>994</v>
      </c>
      <c r="C9" s="337">
        <v>6</v>
      </c>
    </row>
    <row r="10" spans="1:3" s="315" customFormat="1" ht="15" x14ac:dyDescent="0.25">
      <c r="A10" s="321" t="s">
        <v>958</v>
      </c>
      <c r="B10" s="322" t="s">
        <v>995</v>
      </c>
      <c r="C10" s="336">
        <v>7</v>
      </c>
    </row>
    <row r="11" spans="1:3" s="315" customFormat="1" ht="15" x14ac:dyDescent="0.25">
      <c r="A11" s="323" t="s">
        <v>959</v>
      </c>
      <c r="B11" s="324" t="s">
        <v>996</v>
      </c>
      <c r="C11" s="337">
        <v>8</v>
      </c>
    </row>
    <row r="12" spans="1:3" s="315" customFormat="1" ht="15" x14ac:dyDescent="0.25">
      <c r="A12" s="325" t="s">
        <v>960</v>
      </c>
      <c r="B12" s="326" t="s">
        <v>997</v>
      </c>
      <c r="C12" s="336">
        <v>9</v>
      </c>
    </row>
    <row r="13" spans="1:3" s="315" customFormat="1" ht="15" x14ac:dyDescent="0.25">
      <c r="A13" s="323" t="s">
        <v>961</v>
      </c>
      <c r="B13" s="324" t="s">
        <v>998</v>
      </c>
      <c r="C13" s="337">
        <v>10</v>
      </c>
    </row>
    <row r="14" spans="1:3" s="315" customFormat="1" ht="15" x14ac:dyDescent="0.25">
      <c r="A14" s="321" t="s">
        <v>962</v>
      </c>
      <c r="B14" s="322" t="s">
        <v>999</v>
      </c>
      <c r="C14" s="336">
        <v>11</v>
      </c>
    </row>
    <row r="15" spans="1:3" s="315" customFormat="1" ht="15" x14ac:dyDescent="0.25">
      <c r="A15" s="323" t="s">
        <v>963</v>
      </c>
      <c r="B15" s="324" t="s">
        <v>1000</v>
      </c>
      <c r="C15" s="337">
        <v>12</v>
      </c>
    </row>
    <row r="16" spans="1:3" s="315" customFormat="1" ht="15" x14ac:dyDescent="0.25">
      <c r="A16" s="325" t="s">
        <v>964</v>
      </c>
      <c r="B16" s="326" t="s">
        <v>1001</v>
      </c>
      <c r="C16" s="336">
        <v>13</v>
      </c>
    </row>
    <row r="17" spans="1:3" s="315" customFormat="1" ht="15" x14ac:dyDescent="0.25">
      <c r="A17" s="323" t="s">
        <v>965</v>
      </c>
      <c r="B17" s="324" t="s">
        <v>1091</v>
      </c>
      <c r="C17" s="337">
        <v>14</v>
      </c>
    </row>
    <row r="18" spans="1:3" ht="15" x14ac:dyDescent="0.25">
      <c r="A18" s="321" t="s">
        <v>966</v>
      </c>
      <c r="B18" s="328" t="s">
        <v>1093</v>
      </c>
      <c r="C18" s="339">
        <v>15</v>
      </c>
    </row>
    <row r="19" spans="1:3" ht="15" x14ac:dyDescent="0.25">
      <c r="A19" s="323" t="s">
        <v>967</v>
      </c>
      <c r="B19" s="329" t="s">
        <v>1002</v>
      </c>
      <c r="C19" s="340">
        <v>16</v>
      </c>
    </row>
    <row r="20" spans="1:3" s="315" customFormat="1" ht="15" x14ac:dyDescent="0.25">
      <c r="A20" s="327" t="s">
        <v>956</v>
      </c>
      <c r="B20" s="327" t="s">
        <v>988</v>
      </c>
      <c r="C20" s="338"/>
    </row>
    <row r="21" spans="1:3" s="315" customFormat="1" ht="15" x14ac:dyDescent="0.25">
      <c r="A21" s="330" t="s">
        <v>968</v>
      </c>
      <c r="B21" s="331" t="s">
        <v>1003</v>
      </c>
      <c r="C21" s="336">
        <v>17</v>
      </c>
    </row>
    <row r="22" spans="1:3" ht="15" x14ac:dyDescent="0.25">
      <c r="A22" s="332" t="s">
        <v>969</v>
      </c>
      <c r="B22" s="333" t="s">
        <v>1004</v>
      </c>
      <c r="C22" s="340">
        <v>18</v>
      </c>
    </row>
    <row r="23" spans="1:3" ht="15" x14ac:dyDescent="0.25">
      <c r="A23" s="325" t="s">
        <v>970</v>
      </c>
      <c r="B23" s="334" t="s">
        <v>1005</v>
      </c>
      <c r="C23" s="339">
        <v>19</v>
      </c>
    </row>
    <row r="24" spans="1:3" ht="15" x14ac:dyDescent="0.25">
      <c r="A24" s="327" t="s">
        <v>971</v>
      </c>
      <c r="B24" s="642" t="s">
        <v>989</v>
      </c>
      <c r="C24" s="341"/>
    </row>
    <row r="25" spans="1:3" ht="15" x14ac:dyDescent="0.25">
      <c r="A25" s="323" t="s">
        <v>972</v>
      </c>
      <c r="B25" s="329" t="s">
        <v>1006</v>
      </c>
      <c r="C25" s="340">
        <v>20</v>
      </c>
    </row>
    <row r="26" spans="1:3" ht="15" x14ac:dyDescent="0.25">
      <c r="A26" s="321" t="s">
        <v>973</v>
      </c>
      <c r="B26" s="328" t="s">
        <v>1011</v>
      </c>
      <c r="C26" s="339">
        <v>21</v>
      </c>
    </row>
    <row r="27" spans="1:3" ht="15" x14ac:dyDescent="0.25">
      <c r="A27" s="323" t="s">
        <v>974</v>
      </c>
      <c r="B27" s="329" t="s">
        <v>1007</v>
      </c>
      <c r="C27" s="340">
        <v>22</v>
      </c>
    </row>
    <row r="28" spans="1:3" ht="15" x14ac:dyDescent="0.25">
      <c r="A28" s="321" t="s">
        <v>975</v>
      </c>
      <c r="B28" s="328" t="s">
        <v>1012</v>
      </c>
      <c r="C28" s="339">
        <v>23</v>
      </c>
    </row>
    <row r="29" spans="1:3" ht="15" x14ac:dyDescent="0.25">
      <c r="A29" s="323" t="s">
        <v>976</v>
      </c>
      <c r="B29" s="329" t="s">
        <v>1008</v>
      </c>
      <c r="C29" s="340">
        <v>24</v>
      </c>
    </row>
    <row r="30" spans="1:3" ht="15" x14ac:dyDescent="0.25">
      <c r="A30" s="321" t="s">
        <v>977</v>
      </c>
      <c r="B30" s="328" t="s">
        <v>1009</v>
      </c>
      <c r="C30" s="339">
        <v>25</v>
      </c>
    </row>
    <row r="31" spans="1:3" ht="15" x14ac:dyDescent="0.25">
      <c r="A31" s="323" t="s">
        <v>978</v>
      </c>
      <c r="B31" s="329" t="s">
        <v>1096</v>
      </c>
      <c r="C31" s="340">
        <v>26</v>
      </c>
    </row>
    <row r="32" spans="1:3" ht="15" x14ac:dyDescent="0.25">
      <c r="A32" s="321" t="s">
        <v>979</v>
      </c>
      <c r="B32" s="328" t="s">
        <v>1010</v>
      </c>
      <c r="C32" s="339">
        <v>27</v>
      </c>
    </row>
    <row r="33" spans="1:3" ht="15" x14ac:dyDescent="0.25">
      <c r="A33" s="323" t="s">
        <v>980</v>
      </c>
      <c r="B33" s="329" t="s">
        <v>1013</v>
      </c>
      <c r="C33" s="340">
        <v>28</v>
      </c>
    </row>
    <row r="34" spans="1:3" ht="15" x14ac:dyDescent="0.25">
      <c r="A34" s="321" t="s">
        <v>981</v>
      </c>
      <c r="B34" s="328" t="s">
        <v>1014</v>
      </c>
      <c r="C34" s="339">
        <v>29</v>
      </c>
    </row>
  </sheetData>
  <mergeCells count="1">
    <mergeCell ref="A1:B1"/>
  </mergeCells>
  <pageMargins left="0.7" right="0.7" top="0.75" bottom="0.75" header="0.3" footer="0.3"/>
  <pageSetup paperSize="9"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view="pageBreakPreview" zoomScaleNormal="100" zoomScaleSheetLayoutView="100" workbookViewId="0">
      <selection activeCell="E14" sqref="E14"/>
    </sheetView>
  </sheetViews>
  <sheetFormatPr defaultRowHeight="14.4" x14ac:dyDescent="0.3"/>
  <cols>
    <col min="1" max="1" width="69.5546875" customWidth="1"/>
    <col min="2" max="2" width="8" style="176" customWidth="1"/>
    <col min="3" max="3" width="10.6640625" style="21" customWidth="1"/>
  </cols>
  <sheetData>
    <row r="1" spans="1:3" s="11" customFormat="1" ht="16.5" thickTop="1" thickBot="1" x14ac:dyDescent="0.3">
      <c r="A1" s="853" t="s">
        <v>1029</v>
      </c>
      <c r="B1" s="853"/>
      <c r="C1" s="853"/>
    </row>
    <row r="2" spans="1:3" ht="15.6" thickTop="1" thickBot="1" x14ac:dyDescent="0.35">
      <c r="A2" s="786" t="s">
        <v>690</v>
      </c>
      <c r="B2" s="860"/>
      <c r="C2" s="861"/>
    </row>
    <row r="3" spans="1:3" s="63" customFormat="1" ht="15.75" customHeight="1" thickTop="1" thickBot="1" x14ac:dyDescent="0.3">
      <c r="A3" s="477"/>
      <c r="B3" s="506" t="s">
        <v>70</v>
      </c>
      <c r="C3" s="506" t="s">
        <v>1049</v>
      </c>
    </row>
    <row r="4" spans="1:3" ht="16.5" thickTop="1" thickBot="1" x14ac:dyDescent="0.3">
      <c r="A4" s="369" t="s">
        <v>649</v>
      </c>
      <c r="B4" s="344" t="s">
        <v>1088</v>
      </c>
      <c r="C4" s="512"/>
    </row>
    <row r="5" spans="1:3" ht="15.6" thickTop="1" thickBot="1" x14ac:dyDescent="0.35">
      <c r="A5" s="371" t="s">
        <v>691</v>
      </c>
      <c r="B5" s="509" t="s">
        <v>1088</v>
      </c>
      <c r="C5" s="472"/>
    </row>
    <row r="6" spans="1:3" ht="16.5" thickTop="1" thickBot="1" x14ac:dyDescent="0.3">
      <c r="A6" s="376" t="s">
        <v>692</v>
      </c>
      <c r="B6" s="507" t="s">
        <v>1088</v>
      </c>
      <c r="C6" s="508"/>
    </row>
    <row r="7" spans="1:3" ht="16.5" thickTop="1" thickBot="1" x14ac:dyDescent="0.3">
      <c r="A7" s="510" t="s">
        <v>918</v>
      </c>
      <c r="B7" s="509" t="s">
        <v>1088</v>
      </c>
      <c r="C7" s="472"/>
    </row>
    <row r="8" spans="1:3" ht="16.5" thickTop="1" thickBot="1" x14ac:dyDescent="0.3">
      <c r="A8" s="369" t="s">
        <v>650</v>
      </c>
      <c r="B8" s="536">
        <v>14</v>
      </c>
      <c r="C8" s="512">
        <v>0.14061872237846526</v>
      </c>
    </row>
    <row r="9" spans="1:3" ht="16.5" thickTop="1" thickBot="1" x14ac:dyDescent="0.3">
      <c r="A9" s="369" t="s">
        <v>651</v>
      </c>
      <c r="B9" s="344">
        <v>109</v>
      </c>
      <c r="C9" s="512">
        <v>1.1000000000000001</v>
      </c>
    </row>
    <row r="10" spans="1:3" ht="16.5" thickTop="1" thickBot="1" x14ac:dyDescent="0.3">
      <c r="A10" s="376" t="s">
        <v>693</v>
      </c>
      <c r="B10" s="507" t="s">
        <v>1088</v>
      </c>
      <c r="C10" s="508"/>
    </row>
    <row r="11" spans="1:3" ht="16.5" thickTop="1" thickBot="1" x14ac:dyDescent="0.3">
      <c r="A11" s="371" t="s">
        <v>694</v>
      </c>
      <c r="B11" s="509">
        <v>40</v>
      </c>
      <c r="C11" s="472">
        <v>0.40176777822418641</v>
      </c>
    </row>
    <row r="12" spans="1:3" ht="16.5" thickTop="1" thickBot="1" x14ac:dyDescent="0.3">
      <c r="A12" s="376" t="s">
        <v>695</v>
      </c>
      <c r="B12" s="507">
        <v>35</v>
      </c>
      <c r="C12" s="508">
        <v>0.35154680594616311</v>
      </c>
    </row>
    <row r="13" spans="1:3" ht="16.5" thickTop="1" thickBot="1" x14ac:dyDescent="0.3">
      <c r="A13" s="371" t="s">
        <v>696</v>
      </c>
      <c r="B13" s="509">
        <v>11</v>
      </c>
      <c r="C13" s="472">
        <v>0.11048613901165126</v>
      </c>
    </row>
    <row r="14" spans="1:3" ht="16.5" thickTop="1" thickBot="1" x14ac:dyDescent="0.3">
      <c r="A14" s="376" t="s">
        <v>697</v>
      </c>
      <c r="B14" s="507" t="s">
        <v>1088</v>
      </c>
      <c r="C14" s="508"/>
    </row>
    <row r="15" spans="1:3" ht="16.5" thickTop="1" thickBot="1" x14ac:dyDescent="0.3">
      <c r="A15" s="371" t="s">
        <v>698</v>
      </c>
      <c r="B15" s="509" t="s">
        <v>1088</v>
      </c>
      <c r="C15" s="472"/>
    </row>
    <row r="16" spans="1:3" ht="16.5" thickTop="1" thickBot="1" x14ac:dyDescent="0.3">
      <c r="A16" s="376" t="s">
        <v>699</v>
      </c>
      <c r="B16" s="507" t="s">
        <v>1088</v>
      </c>
      <c r="C16" s="508"/>
    </row>
    <row r="17" spans="1:3" ht="16.5" thickTop="1" thickBot="1" x14ac:dyDescent="0.3">
      <c r="A17" s="371" t="s">
        <v>700</v>
      </c>
      <c r="B17" s="509" t="s">
        <v>1088</v>
      </c>
      <c r="C17" s="472"/>
    </row>
    <row r="18" spans="1:3" ht="16.5" thickTop="1" thickBot="1" x14ac:dyDescent="0.3">
      <c r="A18" s="376" t="s">
        <v>701</v>
      </c>
      <c r="B18" s="507">
        <v>15</v>
      </c>
      <c r="C18" s="508">
        <v>0.1506629168340699</v>
      </c>
    </row>
    <row r="19" spans="1:3" ht="16.5" thickTop="1" thickBot="1" x14ac:dyDescent="0.3">
      <c r="A19" s="369" t="s">
        <v>652</v>
      </c>
      <c r="B19" s="344">
        <v>958</v>
      </c>
      <c r="C19" s="512">
        <v>9.6</v>
      </c>
    </row>
    <row r="20" spans="1:3" ht="16.5" thickTop="1" thickBot="1" x14ac:dyDescent="0.3">
      <c r="A20" s="371" t="s">
        <v>702</v>
      </c>
      <c r="B20" s="509">
        <v>7</v>
      </c>
      <c r="C20" s="472">
        <v>7.030936118923263E-2</v>
      </c>
    </row>
    <row r="21" spans="1:3" ht="16.5" thickTop="1" thickBot="1" x14ac:dyDescent="0.3">
      <c r="A21" s="376" t="s">
        <v>703</v>
      </c>
      <c r="B21" s="507" t="s">
        <v>1088</v>
      </c>
      <c r="C21" s="508"/>
    </row>
    <row r="22" spans="1:3" ht="16.5" thickTop="1" thickBot="1" x14ac:dyDescent="0.3">
      <c r="A22" s="371" t="s">
        <v>704</v>
      </c>
      <c r="B22" s="509" t="s">
        <v>1088</v>
      </c>
      <c r="C22" s="472"/>
    </row>
    <row r="23" spans="1:3" ht="16.5" thickTop="1" thickBot="1" x14ac:dyDescent="0.3">
      <c r="A23" s="376" t="s">
        <v>705</v>
      </c>
      <c r="B23" s="507">
        <v>323</v>
      </c>
      <c r="C23" s="508">
        <v>3.2442748091603053</v>
      </c>
    </row>
    <row r="24" spans="1:3" ht="16.5" thickTop="1" thickBot="1" x14ac:dyDescent="0.3">
      <c r="A24" s="371" t="s">
        <v>706</v>
      </c>
      <c r="B24" s="509">
        <v>42</v>
      </c>
      <c r="C24" s="472">
        <v>0.42185616713539575</v>
      </c>
    </row>
    <row r="25" spans="1:3" ht="16.5" thickTop="1" thickBot="1" x14ac:dyDescent="0.3">
      <c r="A25" s="376" t="s">
        <v>707</v>
      </c>
      <c r="B25" s="507">
        <v>501</v>
      </c>
      <c r="C25" s="508">
        <v>5.0321414222579346</v>
      </c>
    </row>
    <row r="26" spans="1:3" ht="16.5" thickTop="1" thickBot="1" x14ac:dyDescent="0.3">
      <c r="A26" s="371" t="s">
        <v>708</v>
      </c>
      <c r="B26" s="509">
        <v>79</v>
      </c>
      <c r="C26" s="472">
        <v>0.79349136199276815</v>
      </c>
    </row>
    <row r="27" spans="1:3" ht="16.5" thickTop="1" thickBot="1" x14ac:dyDescent="0.3">
      <c r="A27" s="369" t="s">
        <v>653</v>
      </c>
      <c r="B27" s="344">
        <v>280</v>
      </c>
      <c r="C27" s="512">
        <v>2.8</v>
      </c>
    </row>
    <row r="28" spans="1:3" ht="16.5" thickTop="1" thickBot="1" x14ac:dyDescent="0.3">
      <c r="A28" s="376" t="s">
        <v>709</v>
      </c>
      <c r="B28" s="507">
        <v>65</v>
      </c>
      <c r="C28" s="508">
        <v>0.65287263961430297</v>
      </c>
    </row>
    <row r="29" spans="1:3" ht="15.6" thickTop="1" thickBot="1" x14ac:dyDescent="0.35">
      <c r="A29" s="371" t="s">
        <v>710</v>
      </c>
      <c r="B29" s="509">
        <v>64</v>
      </c>
      <c r="C29" s="472">
        <v>0.6428284451586983</v>
      </c>
    </row>
    <row r="30" spans="1:3" ht="15.6" thickTop="1" thickBot="1" x14ac:dyDescent="0.35">
      <c r="A30" s="376" t="s">
        <v>711</v>
      </c>
      <c r="B30" s="507">
        <v>109</v>
      </c>
      <c r="C30" s="508">
        <v>1.0948171956609081</v>
      </c>
    </row>
    <row r="31" spans="1:3" ht="15.6" thickTop="1" thickBot="1" x14ac:dyDescent="0.35">
      <c r="A31" s="371" t="s">
        <v>712</v>
      </c>
      <c r="B31" s="509">
        <v>42</v>
      </c>
      <c r="C31" s="472">
        <v>0.42185616713539575</v>
      </c>
    </row>
    <row r="32" spans="1:3" ht="15.6" thickTop="1" thickBot="1" x14ac:dyDescent="0.35">
      <c r="A32" s="369" t="s">
        <v>654</v>
      </c>
      <c r="B32" s="344">
        <v>32</v>
      </c>
      <c r="C32" s="512">
        <v>0.3</v>
      </c>
    </row>
    <row r="33" spans="1:7" ht="15.6" thickTop="1" thickBot="1" x14ac:dyDescent="0.35">
      <c r="A33" s="376" t="s">
        <v>713</v>
      </c>
      <c r="B33" s="507" t="s">
        <v>1088</v>
      </c>
      <c r="C33" s="508"/>
    </row>
    <row r="34" spans="1:7" ht="15.6" thickTop="1" thickBot="1" x14ac:dyDescent="0.35">
      <c r="A34" s="371" t="s">
        <v>714</v>
      </c>
      <c r="B34" s="509" t="s">
        <v>1088</v>
      </c>
      <c r="C34" s="472"/>
    </row>
    <row r="35" spans="1:7" ht="15.6" thickTop="1" thickBot="1" x14ac:dyDescent="0.35">
      <c r="A35" s="376" t="s">
        <v>715</v>
      </c>
      <c r="B35" s="507">
        <v>6</v>
      </c>
      <c r="C35" s="508">
        <v>6.0265166733627966E-2</v>
      </c>
    </row>
    <row r="36" spans="1:7" ht="15.6" thickTop="1" thickBot="1" x14ac:dyDescent="0.35">
      <c r="A36" s="376" t="s">
        <v>716</v>
      </c>
      <c r="B36" s="507" t="s">
        <v>1088</v>
      </c>
      <c r="C36" s="508"/>
    </row>
    <row r="37" spans="1:7" ht="15.6" thickTop="1" thickBot="1" x14ac:dyDescent="0.35">
      <c r="A37" s="371" t="s">
        <v>717</v>
      </c>
      <c r="B37" s="509">
        <v>6</v>
      </c>
      <c r="C37" s="472">
        <v>6.0265166733627966E-2</v>
      </c>
    </row>
    <row r="38" spans="1:7" ht="15.6" thickTop="1" thickBot="1" x14ac:dyDescent="0.35">
      <c r="A38" s="376" t="s">
        <v>718</v>
      </c>
      <c r="B38" s="507">
        <v>10</v>
      </c>
      <c r="C38" s="508">
        <v>0.1004419445560466</v>
      </c>
    </row>
    <row r="39" spans="1:7" ht="15.6" thickTop="1" thickBot="1" x14ac:dyDescent="0.35">
      <c r="A39" s="369" t="s">
        <v>655</v>
      </c>
      <c r="B39" s="344">
        <v>849</v>
      </c>
      <c r="C39" s="512">
        <v>8.5275210928083567</v>
      </c>
    </row>
    <row r="40" spans="1:7" ht="15.6" thickTop="1" thickBot="1" x14ac:dyDescent="0.35">
      <c r="A40" s="371" t="s">
        <v>719</v>
      </c>
      <c r="B40" s="509">
        <v>92</v>
      </c>
      <c r="C40" s="472">
        <v>0.92406588991562877</v>
      </c>
    </row>
    <row r="41" spans="1:7" ht="15.6" thickTop="1" thickBot="1" x14ac:dyDescent="0.35">
      <c r="A41" s="376" t="s">
        <v>720</v>
      </c>
      <c r="B41" s="507">
        <v>357</v>
      </c>
      <c r="C41" s="508">
        <v>3.5857774206508637</v>
      </c>
    </row>
    <row r="42" spans="1:7" ht="15.6" thickTop="1" thickBot="1" x14ac:dyDescent="0.35">
      <c r="A42" s="371" t="s">
        <v>721</v>
      </c>
      <c r="B42" s="509">
        <v>121</v>
      </c>
      <c r="C42" s="472">
        <v>1.2153475291281639</v>
      </c>
    </row>
    <row r="43" spans="1:7" ht="15.6" thickTop="1" thickBot="1" x14ac:dyDescent="0.35">
      <c r="A43" s="376" t="s">
        <v>722</v>
      </c>
      <c r="B43" s="507" t="s">
        <v>1088</v>
      </c>
      <c r="C43" s="508"/>
    </row>
    <row r="44" spans="1:7" ht="15.6" thickTop="1" thickBot="1" x14ac:dyDescent="0.35">
      <c r="A44" s="371" t="s">
        <v>723</v>
      </c>
      <c r="B44" s="509">
        <v>185</v>
      </c>
      <c r="C44" s="472">
        <v>1.8581759742868622</v>
      </c>
    </row>
    <row r="45" spans="1:7" ht="15.6" thickTop="1" thickBot="1" x14ac:dyDescent="0.35">
      <c r="A45" s="376" t="s">
        <v>724</v>
      </c>
      <c r="B45" s="507">
        <v>28</v>
      </c>
      <c r="C45" s="508">
        <v>0.28123744475693052</v>
      </c>
    </row>
    <row r="46" spans="1:7" ht="15.6" thickTop="1" thickBot="1" x14ac:dyDescent="0.35">
      <c r="A46" s="371" t="s">
        <v>725</v>
      </c>
      <c r="B46" s="509">
        <v>63</v>
      </c>
      <c r="C46" s="472">
        <v>0.63278425070309363</v>
      </c>
    </row>
    <row r="47" spans="1:7" ht="15.6" thickTop="1" thickBot="1" x14ac:dyDescent="0.35">
      <c r="A47" s="369" t="s">
        <v>656</v>
      </c>
      <c r="B47" s="344">
        <v>117</v>
      </c>
      <c r="C47" s="512">
        <v>1.2</v>
      </c>
      <c r="G47" s="511"/>
    </row>
    <row r="48" spans="1:7" ht="15.6" thickTop="1" thickBot="1" x14ac:dyDescent="0.35">
      <c r="A48" s="376" t="s">
        <v>726</v>
      </c>
      <c r="B48" s="507">
        <v>5</v>
      </c>
      <c r="C48" s="508">
        <v>5.0220972278023301E-2</v>
      </c>
    </row>
    <row r="49" spans="1:3" ht="15.6" thickTop="1" thickBot="1" x14ac:dyDescent="0.35">
      <c r="A49" s="371" t="s">
        <v>727</v>
      </c>
      <c r="B49" s="509">
        <v>16</v>
      </c>
      <c r="C49" s="472">
        <v>0.16070711128967458</v>
      </c>
    </row>
    <row r="50" spans="1:3" ht="15.6" thickTop="1" thickBot="1" x14ac:dyDescent="0.35">
      <c r="A50" s="376" t="s">
        <v>728</v>
      </c>
      <c r="B50" s="507">
        <v>66</v>
      </c>
      <c r="C50" s="508">
        <v>0.66291683406990765</v>
      </c>
    </row>
    <row r="51" spans="1:3" ht="15.6" thickTop="1" thickBot="1" x14ac:dyDescent="0.35">
      <c r="A51" s="371" t="s">
        <v>729</v>
      </c>
      <c r="B51" s="509" t="s">
        <v>1088</v>
      </c>
      <c r="C51" s="472"/>
    </row>
    <row r="52" spans="1:3" ht="15.6" thickTop="1" thickBot="1" x14ac:dyDescent="0.35">
      <c r="A52" s="371" t="s">
        <v>730</v>
      </c>
      <c r="B52" s="509">
        <v>11</v>
      </c>
      <c r="C52" s="472">
        <v>0.11048613901165126</v>
      </c>
    </row>
    <row r="53" spans="1:3" ht="15.6" thickTop="1" thickBot="1" x14ac:dyDescent="0.35">
      <c r="A53" s="376" t="s">
        <v>731</v>
      </c>
      <c r="B53" s="507">
        <v>18</v>
      </c>
      <c r="C53" s="508">
        <v>0.18079550020088389</v>
      </c>
    </row>
    <row r="54" spans="1:3" ht="15.6" thickTop="1" thickBot="1" x14ac:dyDescent="0.35">
      <c r="A54" s="369" t="s">
        <v>657</v>
      </c>
      <c r="B54" s="344">
        <v>669</v>
      </c>
      <c r="C54" s="512">
        <v>6.7195660907995167</v>
      </c>
    </row>
    <row r="55" spans="1:3" ht="15.6" thickTop="1" thickBot="1" x14ac:dyDescent="0.35">
      <c r="A55" s="371" t="s">
        <v>732</v>
      </c>
      <c r="B55" s="509">
        <v>39</v>
      </c>
      <c r="C55" s="472">
        <v>0.39172358376858174</v>
      </c>
    </row>
    <row r="56" spans="1:3" ht="15.6" thickTop="1" thickBot="1" x14ac:dyDescent="0.35">
      <c r="A56" s="376" t="s">
        <v>733</v>
      </c>
      <c r="B56" s="507">
        <v>135</v>
      </c>
      <c r="C56" s="508">
        <v>1.3559662515066291</v>
      </c>
    </row>
    <row r="57" spans="1:3" ht="15.6" thickTop="1" thickBot="1" x14ac:dyDescent="0.35">
      <c r="A57" s="371" t="s">
        <v>734</v>
      </c>
      <c r="B57" s="509">
        <v>15</v>
      </c>
      <c r="C57" s="472">
        <v>0.1506629168340699</v>
      </c>
    </row>
    <row r="58" spans="1:3" ht="15.6" thickTop="1" thickBot="1" x14ac:dyDescent="0.35">
      <c r="A58" s="376" t="s">
        <v>735</v>
      </c>
      <c r="B58" s="507">
        <v>90</v>
      </c>
      <c r="C58" s="508">
        <v>0.90397750100441943</v>
      </c>
    </row>
    <row r="59" spans="1:3" ht="15.6" thickTop="1" thickBot="1" x14ac:dyDescent="0.35">
      <c r="A59" s="371" t="s">
        <v>736</v>
      </c>
      <c r="B59" s="509">
        <v>79</v>
      </c>
      <c r="C59" s="472">
        <v>0.79349136199276815</v>
      </c>
    </row>
    <row r="60" spans="1:3" ht="15.6" thickTop="1" thickBot="1" x14ac:dyDescent="0.35">
      <c r="A60" s="376" t="s">
        <v>737</v>
      </c>
      <c r="B60" s="507">
        <v>31</v>
      </c>
      <c r="C60" s="508">
        <v>0.31137002812374448</v>
      </c>
    </row>
    <row r="61" spans="1:3" ht="15.6" thickTop="1" thickBot="1" x14ac:dyDescent="0.35">
      <c r="A61" s="371" t="s">
        <v>738</v>
      </c>
      <c r="B61" s="509">
        <v>26</v>
      </c>
      <c r="C61" s="472">
        <v>0.26114905584572118</v>
      </c>
    </row>
    <row r="62" spans="1:3" ht="15.6" thickTop="1" thickBot="1" x14ac:dyDescent="0.35">
      <c r="A62" s="376" t="s">
        <v>739</v>
      </c>
      <c r="B62" s="507">
        <v>21</v>
      </c>
      <c r="C62" s="508">
        <v>0.21092808356769788</v>
      </c>
    </row>
    <row r="63" spans="1:3" ht="15.6" thickTop="1" thickBot="1" x14ac:dyDescent="0.35">
      <c r="A63" s="371" t="s">
        <v>740</v>
      </c>
      <c r="B63" s="509">
        <v>31</v>
      </c>
      <c r="C63" s="472">
        <v>0.31137002812374448</v>
      </c>
    </row>
    <row r="64" spans="1:3" ht="15.6" thickTop="1" thickBot="1" x14ac:dyDescent="0.35">
      <c r="A64" s="376" t="s">
        <v>741</v>
      </c>
      <c r="B64" s="507">
        <v>109</v>
      </c>
      <c r="C64" s="508">
        <v>1.0948171956609081</v>
      </c>
    </row>
    <row r="65" spans="1:3" ht="15.6" thickTop="1" thickBot="1" x14ac:dyDescent="0.35">
      <c r="A65" s="371" t="s">
        <v>742</v>
      </c>
      <c r="B65" s="509" t="s">
        <v>1088</v>
      </c>
      <c r="C65" s="472"/>
    </row>
    <row r="66" spans="1:3" ht="15.6" thickTop="1" thickBot="1" x14ac:dyDescent="0.35">
      <c r="A66" s="376" t="s">
        <v>743</v>
      </c>
      <c r="B66" s="507">
        <v>89</v>
      </c>
      <c r="C66" s="508">
        <v>0.89393330654881475</v>
      </c>
    </row>
    <row r="67" spans="1:3" ht="15.6" thickTop="1" thickBot="1" x14ac:dyDescent="0.35">
      <c r="A67" s="369" t="s">
        <v>658</v>
      </c>
      <c r="B67" s="344">
        <v>41</v>
      </c>
      <c r="C67" s="512">
        <v>0.41181197267979108</v>
      </c>
    </row>
    <row r="68" spans="1:3" ht="15.6" thickTop="1" thickBot="1" x14ac:dyDescent="0.35">
      <c r="A68" s="371" t="s">
        <v>744</v>
      </c>
      <c r="B68" s="509">
        <v>37</v>
      </c>
      <c r="C68" s="472">
        <v>0.37163519485737245</v>
      </c>
    </row>
    <row r="69" spans="1:3" ht="15.6" thickTop="1" thickBot="1" x14ac:dyDescent="0.35">
      <c r="A69" s="376" t="s">
        <v>745</v>
      </c>
      <c r="B69" s="507" t="s">
        <v>1088</v>
      </c>
      <c r="C69" s="508"/>
    </row>
    <row r="70" spans="1:3" ht="15.6" thickTop="1" thickBot="1" x14ac:dyDescent="0.35">
      <c r="A70" s="369" t="s">
        <v>659</v>
      </c>
      <c r="B70" s="344">
        <v>45</v>
      </c>
      <c r="C70" s="512">
        <v>0.45198875050220977</v>
      </c>
    </row>
    <row r="71" spans="1:3" ht="15.6" thickTop="1" thickBot="1" x14ac:dyDescent="0.35">
      <c r="A71" s="376" t="s">
        <v>746</v>
      </c>
      <c r="B71" s="507" t="s">
        <v>1088</v>
      </c>
      <c r="C71" s="508"/>
    </row>
    <row r="72" spans="1:3" ht="15.6" thickTop="1" thickBot="1" x14ac:dyDescent="0.35">
      <c r="A72" s="371" t="s">
        <v>747</v>
      </c>
      <c r="B72" s="509">
        <v>41</v>
      </c>
      <c r="C72" s="472">
        <v>0.41181197267979108</v>
      </c>
    </row>
    <row r="73" spans="1:3" ht="15.6" thickTop="1" thickBot="1" x14ac:dyDescent="0.35">
      <c r="A73" s="376" t="s">
        <v>748</v>
      </c>
      <c r="B73" s="507" t="s">
        <v>1088</v>
      </c>
      <c r="C73" s="508"/>
    </row>
    <row r="74" spans="1:3" ht="15.6" thickTop="1" thickBot="1" x14ac:dyDescent="0.35">
      <c r="A74" s="371" t="s">
        <v>749</v>
      </c>
      <c r="B74" s="509">
        <v>0</v>
      </c>
      <c r="C74" s="472">
        <v>0</v>
      </c>
    </row>
    <row r="75" spans="1:3" ht="15.6" thickTop="1" thickBot="1" x14ac:dyDescent="0.35">
      <c r="A75" s="369" t="s">
        <v>660</v>
      </c>
      <c r="B75" s="344">
        <v>316</v>
      </c>
      <c r="C75" s="512">
        <v>3.1739654479710726</v>
      </c>
    </row>
    <row r="76" spans="1:3" ht="15.6" thickTop="1" thickBot="1" x14ac:dyDescent="0.35">
      <c r="A76" s="376" t="s">
        <v>750</v>
      </c>
      <c r="B76" s="507">
        <v>314</v>
      </c>
      <c r="C76" s="508">
        <v>3.1538770590598633</v>
      </c>
    </row>
    <row r="77" spans="1:3" ht="15.6" thickTop="1" thickBot="1" x14ac:dyDescent="0.35">
      <c r="A77" s="371" t="s">
        <v>751</v>
      </c>
      <c r="B77" s="509" t="s">
        <v>1088</v>
      </c>
      <c r="C77" s="472"/>
    </row>
    <row r="78" spans="1:3" ht="15.6" thickTop="1" thickBot="1" x14ac:dyDescent="0.35">
      <c r="A78" s="369" t="s">
        <v>752</v>
      </c>
      <c r="B78" s="344">
        <v>792</v>
      </c>
      <c r="C78" s="512">
        <v>7.95500200883889</v>
      </c>
    </row>
    <row r="79" spans="1:3" ht="15.6" thickTop="1" thickBot="1" x14ac:dyDescent="0.35">
      <c r="A79" s="371" t="s">
        <v>753</v>
      </c>
      <c r="B79" s="509">
        <v>140</v>
      </c>
      <c r="C79" s="472">
        <v>1.4061872237846524</v>
      </c>
    </row>
    <row r="80" spans="1:3" ht="15.6" thickTop="1" thickBot="1" x14ac:dyDescent="0.35">
      <c r="A80" s="376" t="s">
        <v>754</v>
      </c>
      <c r="B80" s="507">
        <v>76</v>
      </c>
      <c r="C80" s="508">
        <v>0.76335877862595425</v>
      </c>
    </row>
    <row r="81" spans="1:3" ht="15.6" thickTop="1" thickBot="1" x14ac:dyDescent="0.35">
      <c r="A81" s="371" t="s">
        <v>755</v>
      </c>
      <c r="B81" s="509">
        <v>37</v>
      </c>
      <c r="C81" s="472">
        <v>0.37163519485737245</v>
      </c>
    </row>
    <row r="82" spans="1:3" ht="15.6" thickTop="1" thickBot="1" x14ac:dyDescent="0.35">
      <c r="A82" s="376" t="s">
        <v>756</v>
      </c>
      <c r="B82" s="507">
        <v>62</v>
      </c>
      <c r="C82" s="508">
        <v>0.62274005624748896</v>
      </c>
    </row>
    <row r="83" spans="1:3" ht="15.6" thickTop="1" thickBot="1" x14ac:dyDescent="0.35">
      <c r="A83" s="371" t="s">
        <v>757</v>
      </c>
      <c r="B83" s="509">
        <v>41</v>
      </c>
      <c r="C83" s="472">
        <v>0.41181197267979108</v>
      </c>
    </row>
    <row r="84" spans="1:3" ht="15.6" thickTop="1" thickBot="1" x14ac:dyDescent="0.35">
      <c r="A84" s="376" t="s">
        <v>758</v>
      </c>
      <c r="B84" s="507">
        <v>46</v>
      </c>
      <c r="C84" s="508">
        <v>0.46203294495781438</v>
      </c>
    </row>
    <row r="85" spans="1:3" ht="15.6" thickTop="1" thickBot="1" x14ac:dyDescent="0.35">
      <c r="A85" s="371" t="s">
        <v>759</v>
      </c>
      <c r="B85" s="509">
        <v>23</v>
      </c>
      <c r="C85" s="472">
        <v>0.23101647247890719</v>
      </c>
    </row>
    <row r="86" spans="1:3" ht="15.6" thickTop="1" thickBot="1" x14ac:dyDescent="0.35">
      <c r="A86" s="376" t="s">
        <v>760</v>
      </c>
      <c r="B86" s="507">
        <v>20</v>
      </c>
      <c r="C86" s="508">
        <v>0.20088388911209321</v>
      </c>
    </row>
    <row r="87" spans="1:3" ht="15.6" thickTop="1" thickBot="1" x14ac:dyDescent="0.35">
      <c r="A87" s="371" t="s">
        <v>761</v>
      </c>
      <c r="B87" s="509">
        <v>7</v>
      </c>
      <c r="C87" s="472">
        <v>7.030936118923263E-2</v>
      </c>
    </row>
    <row r="88" spans="1:3" ht="15.6" thickTop="1" thickBot="1" x14ac:dyDescent="0.35">
      <c r="A88" s="376" t="s">
        <v>762</v>
      </c>
      <c r="B88" s="507">
        <v>17</v>
      </c>
      <c r="C88" s="508">
        <v>0.17075130574527922</v>
      </c>
    </row>
    <row r="89" spans="1:3" ht="15.6" thickTop="1" thickBot="1" x14ac:dyDescent="0.35">
      <c r="A89" s="371" t="s">
        <v>763</v>
      </c>
      <c r="B89" s="509">
        <v>37</v>
      </c>
      <c r="C89" s="472">
        <v>0.37163519485737245</v>
      </c>
    </row>
    <row r="90" spans="1:3" ht="15.6" thickTop="1" thickBot="1" x14ac:dyDescent="0.35">
      <c r="A90" s="376" t="s">
        <v>764</v>
      </c>
      <c r="B90" s="507">
        <v>17</v>
      </c>
      <c r="C90" s="508">
        <v>0.17075130574527922</v>
      </c>
    </row>
    <row r="91" spans="1:3" ht="15.6" thickTop="1" thickBot="1" x14ac:dyDescent="0.35">
      <c r="A91" s="371" t="s">
        <v>765</v>
      </c>
      <c r="B91" s="509" t="s">
        <v>1088</v>
      </c>
      <c r="C91" s="472"/>
    </row>
    <row r="92" spans="1:3" ht="15.6" thickTop="1" thickBot="1" x14ac:dyDescent="0.35">
      <c r="A92" s="376" t="s">
        <v>766</v>
      </c>
      <c r="B92" s="507">
        <v>5</v>
      </c>
      <c r="C92" s="508">
        <v>5.0220972278023301E-2</v>
      </c>
    </row>
    <row r="93" spans="1:3" ht="15.6" thickTop="1" thickBot="1" x14ac:dyDescent="0.35">
      <c r="A93" s="371" t="s">
        <v>767</v>
      </c>
      <c r="B93" s="509">
        <v>6</v>
      </c>
      <c r="C93" s="472">
        <v>6.0265166733627966E-2</v>
      </c>
    </row>
    <row r="94" spans="1:3" ht="15.6" thickTop="1" thickBot="1" x14ac:dyDescent="0.35">
      <c r="A94" s="376" t="s">
        <v>768</v>
      </c>
      <c r="B94" s="507">
        <v>21</v>
      </c>
      <c r="C94" s="508">
        <v>0.21092808356769788</v>
      </c>
    </row>
    <row r="95" spans="1:3" ht="15.6" thickTop="1" thickBot="1" x14ac:dyDescent="0.35">
      <c r="A95" s="371" t="s">
        <v>769</v>
      </c>
      <c r="B95" s="509">
        <v>130</v>
      </c>
      <c r="C95" s="472">
        <v>1.3057452792286059</v>
      </c>
    </row>
    <row r="96" spans="1:3" ht="15.6" thickTop="1" thickBot="1" x14ac:dyDescent="0.35">
      <c r="A96" s="376" t="s">
        <v>770</v>
      </c>
      <c r="B96" s="507">
        <v>36</v>
      </c>
      <c r="C96" s="508">
        <v>0.36159100040176778</v>
      </c>
    </row>
    <row r="97" spans="1:4" ht="15.6" thickTop="1" thickBot="1" x14ac:dyDescent="0.35">
      <c r="A97" s="371" t="s">
        <v>771</v>
      </c>
      <c r="B97" s="509">
        <v>67</v>
      </c>
      <c r="C97" s="472">
        <v>0.67296102852551221</v>
      </c>
      <c r="D97" s="178"/>
    </row>
    <row r="98" spans="1:4" ht="15.6" thickTop="1" thickBot="1" x14ac:dyDescent="0.35">
      <c r="A98" s="369" t="s">
        <v>662</v>
      </c>
      <c r="B98" s="536">
        <v>63</v>
      </c>
      <c r="C98" s="512">
        <v>0.63278425070309363</v>
      </c>
    </row>
    <row r="99" spans="1:4" ht="15.6" thickTop="1" thickBot="1" x14ac:dyDescent="0.35">
      <c r="A99" s="369" t="s">
        <v>663</v>
      </c>
      <c r="B99" s="344">
        <v>5383</v>
      </c>
      <c r="C99" s="512">
        <v>54.067898754519888</v>
      </c>
    </row>
    <row r="100" spans="1:4" ht="15.6" thickTop="1" thickBot="1" x14ac:dyDescent="0.35">
      <c r="A100" s="376" t="s">
        <v>772</v>
      </c>
      <c r="B100" s="507">
        <v>7</v>
      </c>
      <c r="C100" s="508">
        <v>7.030936118923263E-2</v>
      </c>
    </row>
    <row r="101" spans="1:4" ht="15.6" thickTop="1" thickBot="1" x14ac:dyDescent="0.35">
      <c r="A101" s="371" t="s">
        <v>773</v>
      </c>
      <c r="B101" s="509">
        <v>1081</v>
      </c>
      <c r="C101" s="472">
        <v>10.857774206508639</v>
      </c>
    </row>
    <row r="102" spans="1:4" ht="15.6" thickTop="1" thickBot="1" x14ac:dyDescent="0.35">
      <c r="A102" s="376" t="s">
        <v>774</v>
      </c>
      <c r="B102" s="507">
        <v>32</v>
      </c>
      <c r="C102" s="508">
        <v>0.32141422257934915</v>
      </c>
    </row>
    <row r="103" spans="1:4" ht="15.6" thickTop="1" thickBot="1" x14ac:dyDescent="0.35">
      <c r="A103" s="371" t="s">
        <v>775</v>
      </c>
      <c r="B103" s="509">
        <v>10</v>
      </c>
      <c r="C103" s="472">
        <v>0.1004419445560466</v>
      </c>
    </row>
    <row r="104" spans="1:4" ht="15.6" thickTop="1" thickBot="1" x14ac:dyDescent="0.35">
      <c r="A104" s="376" t="s">
        <v>776</v>
      </c>
      <c r="B104" s="507">
        <v>92</v>
      </c>
      <c r="C104" s="508">
        <v>0.92406588991562877</v>
      </c>
    </row>
    <row r="105" spans="1:4" ht="15.6" thickTop="1" thickBot="1" x14ac:dyDescent="0.35">
      <c r="A105" s="371" t="s">
        <v>777</v>
      </c>
      <c r="B105" s="509">
        <v>80</v>
      </c>
      <c r="C105" s="472">
        <v>0.80353555644837282</v>
      </c>
    </row>
    <row r="106" spans="1:4" ht="15.6" thickTop="1" thickBot="1" x14ac:dyDescent="0.35">
      <c r="A106" s="376" t="s">
        <v>778</v>
      </c>
      <c r="B106" s="507">
        <v>10</v>
      </c>
      <c r="C106" s="508">
        <v>0.1004419445560466</v>
      </c>
    </row>
    <row r="107" spans="1:4" ht="15.6" thickTop="1" thickBot="1" x14ac:dyDescent="0.35">
      <c r="A107" s="371" t="s">
        <v>779</v>
      </c>
      <c r="B107" s="509">
        <v>354</v>
      </c>
      <c r="C107" s="472">
        <v>3.5556448372840497</v>
      </c>
    </row>
    <row r="108" spans="1:4" ht="15.6" thickTop="1" thickBot="1" x14ac:dyDescent="0.35">
      <c r="A108" s="376" t="s">
        <v>780</v>
      </c>
      <c r="B108" s="507">
        <v>17</v>
      </c>
      <c r="C108" s="508">
        <v>0.17075130574527922</v>
      </c>
    </row>
    <row r="109" spans="1:4" ht="15.6" thickTop="1" thickBot="1" x14ac:dyDescent="0.35">
      <c r="A109" s="371" t="s">
        <v>781</v>
      </c>
      <c r="B109" s="509">
        <v>78</v>
      </c>
      <c r="C109" s="472">
        <v>0.78344716753716348</v>
      </c>
    </row>
    <row r="110" spans="1:4" ht="15.6" thickTop="1" thickBot="1" x14ac:dyDescent="0.35">
      <c r="A110" s="376" t="s">
        <v>782</v>
      </c>
      <c r="B110" s="507">
        <v>13</v>
      </c>
      <c r="C110" s="508">
        <v>0.13057452792286059</v>
      </c>
    </row>
    <row r="111" spans="1:4" ht="15.6" thickTop="1" thickBot="1" x14ac:dyDescent="0.35">
      <c r="A111" s="371" t="s">
        <v>783</v>
      </c>
      <c r="B111" s="509" t="s">
        <v>1088</v>
      </c>
      <c r="C111" s="472"/>
    </row>
    <row r="112" spans="1:4" ht="15.6" thickTop="1" thickBot="1" x14ac:dyDescent="0.35">
      <c r="A112" s="376" t="s">
        <v>784</v>
      </c>
      <c r="B112" s="507">
        <v>24</v>
      </c>
      <c r="C112" s="508">
        <v>0.24106066693451186</v>
      </c>
    </row>
    <row r="113" spans="1:3" ht="15.6" thickTop="1" thickBot="1" x14ac:dyDescent="0.35">
      <c r="A113" s="371" t="s">
        <v>785</v>
      </c>
      <c r="B113" s="509">
        <v>2093</v>
      </c>
      <c r="C113" s="472">
        <v>21.022498995580555</v>
      </c>
    </row>
    <row r="114" spans="1:3" ht="15.6" thickTop="1" thickBot="1" x14ac:dyDescent="0.35">
      <c r="A114" s="376" t="s">
        <v>786</v>
      </c>
      <c r="B114" s="507">
        <v>155</v>
      </c>
      <c r="C114" s="508">
        <v>1.5568501406187223</v>
      </c>
    </row>
    <row r="115" spans="1:3" ht="15.6" thickTop="1" thickBot="1" x14ac:dyDescent="0.35">
      <c r="A115" s="371" t="s">
        <v>787</v>
      </c>
      <c r="B115" s="509">
        <v>9</v>
      </c>
      <c r="C115" s="472">
        <v>9.0397750100441945E-2</v>
      </c>
    </row>
    <row r="116" spans="1:3" ht="15.6" thickTop="1" thickBot="1" x14ac:dyDescent="0.35">
      <c r="A116" s="376" t="s">
        <v>788</v>
      </c>
      <c r="B116" s="507">
        <v>12</v>
      </c>
      <c r="C116" s="508">
        <v>0.12053033346725593</v>
      </c>
    </row>
    <row r="117" spans="1:3" ht="15.6" thickTop="1" thickBot="1" x14ac:dyDescent="0.35">
      <c r="A117" s="371" t="s">
        <v>789</v>
      </c>
      <c r="B117" s="509">
        <v>11</v>
      </c>
      <c r="C117" s="472">
        <v>0.11048613901165126</v>
      </c>
    </row>
    <row r="118" spans="1:3" ht="15.6" thickTop="1" thickBot="1" x14ac:dyDescent="0.35">
      <c r="A118" s="376" t="s">
        <v>790</v>
      </c>
      <c r="B118" s="507">
        <v>5</v>
      </c>
      <c r="C118" s="508">
        <v>5.0220972278023301E-2</v>
      </c>
    </row>
    <row r="119" spans="1:3" ht="15.6" thickTop="1" thickBot="1" x14ac:dyDescent="0.35">
      <c r="A119" s="371" t="s">
        <v>791</v>
      </c>
      <c r="B119" s="509">
        <v>15</v>
      </c>
      <c r="C119" s="472">
        <v>0.1506629168340699</v>
      </c>
    </row>
    <row r="120" spans="1:3" ht="15.6" thickTop="1" thickBot="1" x14ac:dyDescent="0.35">
      <c r="A120" s="376" t="s">
        <v>792</v>
      </c>
      <c r="B120" s="507">
        <v>40</v>
      </c>
      <c r="C120" s="508">
        <v>0.40176777822418641</v>
      </c>
    </row>
    <row r="121" spans="1:3" ht="15.6" thickTop="1" thickBot="1" x14ac:dyDescent="0.35">
      <c r="A121" s="371" t="s">
        <v>793</v>
      </c>
      <c r="B121" s="509">
        <v>22</v>
      </c>
      <c r="C121" s="472">
        <v>0.22097227802330252</v>
      </c>
    </row>
    <row r="122" spans="1:3" ht="15.6" thickTop="1" thickBot="1" x14ac:dyDescent="0.35">
      <c r="A122" s="376" t="s">
        <v>794</v>
      </c>
      <c r="B122" s="507">
        <v>57</v>
      </c>
      <c r="C122" s="508">
        <v>0.5725190839694656</v>
      </c>
    </row>
    <row r="123" spans="1:3" ht="15.6" thickTop="1" thickBot="1" x14ac:dyDescent="0.35">
      <c r="A123" s="371" t="s">
        <v>795</v>
      </c>
      <c r="B123" s="509">
        <v>6</v>
      </c>
      <c r="C123" s="472">
        <v>6.0265166733627966E-2</v>
      </c>
    </row>
    <row r="124" spans="1:3" ht="15.6" thickTop="1" thickBot="1" x14ac:dyDescent="0.35">
      <c r="A124" s="376" t="s">
        <v>796</v>
      </c>
      <c r="B124" s="507">
        <v>82</v>
      </c>
      <c r="C124" s="508">
        <v>0.82362394535958217</v>
      </c>
    </row>
    <row r="125" spans="1:3" ht="15.6" thickTop="1" thickBot="1" x14ac:dyDescent="0.35">
      <c r="A125" s="371" t="s">
        <v>797</v>
      </c>
      <c r="B125" s="509">
        <v>40</v>
      </c>
      <c r="C125" s="472">
        <v>0.40176777822418641</v>
      </c>
    </row>
    <row r="126" spans="1:3" ht="15.6" thickTop="1" thickBot="1" x14ac:dyDescent="0.35">
      <c r="A126" s="376" t="s">
        <v>798</v>
      </c>
      <c r="B126" s="507">
        <v>75</v>
      </c>
      <c r="C126" s="508">
        <v>0.75331458417034958</v>
      </c>
    </row>
    <row r="127" spans="1:3" ht="15.6" thickTop="1" thickBot="1" x14ac:dyDescent="0.35">
      <c r="A127" s="371" t="s">
        <v>799</v>
      </c>
      <c r="B127" s="509">
        <v>186</v>
      </c>
      <c r="C127" s="472">
        <v>1.8682201687424669</v>
      </c>
    </row>
    <row r="128" spans="1:3" ht="15.6" thickTop="1" thickBot="1" x14ac:dyDescent="0.35">
      <c r="A128" s="376" t="s">
        <v>800</v>
      </c>
      <c r="B128" s="507">
        <v>203</v>
      </c>
      <c r="C128" s="508">
        <v>2.0389714744877461</v>
      </c>
    </row>
    <row r="129" spans="1:3" ht="15.6" thickTop="1" thickBot="1" x14ac:dyDescent="0.35">
      <c r="A129" s="371" t="s">
        <v>801</v>
      </c>
      <c r="B129" s="509">
        <v>137</v>
      </c>
      <c r="C129" s="472">
        <v>1.3760546404178384</v>
      </c>
    </row>
    <row r="130" spans="1:3" ht="15.6" thickTop="1" thickBot="1" x14ac:dyDescent="0.35">
      <c r="A130" s="376" t="s">
        <v>802</v>
      </c>
      <c r="B130" s="507">
        <v>337</v>
      </c>
      <c r="C130" s="508">
        <v>3.3848935315387707</v>
      </c>
    </row>
    <row r="131" spans="1:3" ht="15.6" thickTop="1" thickBot="1" x14ac:dyDescent="0.35">
      <c r="A131" s="371" t="s">
        <v>803</v>
      </c>
      <c r="B131" s="509">
        <v>14</v>
      </c>
      <c r="C131" s="472">
        <v>0.14061872237846526</v>
      </c>
    </row>
    <row r="132" spans="1:3" ht="15.6" thickTop="1" thickBot="1" x14ac:dyDescent="0.35">
      <c r="A132" s="376" t="s">
        <v>804</v>
      </c>
      <c r="B132" s="507">
        <v>85</v>
      </c>
      <c r="C132" s="508">
        <v>0.85375652872639618</v>
      </c>
    </row>
    <row r="133" spans="1:3" ht="15.6" thickTop="1" thickBot="1" x14ac:dyDescent="0.35">
      <c r="A133" s="369" t="s">
        <v>664</v>
      </c>
      <c r="B133" s="344">
        <v>262</v>
      </c>
      <c r="C133" s="512">
        <v>2.6315789473684212</v>
      </c>
    </row>
    <row r="134" spans="1:3" ht="15.6" thickTop="1" thickBot="1" x14ac:dyDescent="0.35">
      <c r="A134" s="371" t="s">
        <v>805</v>
      </c>
      <c r="B134" s="509">
        <v>15</v>
      </c>
      <c r="C134" s="472">
        <v>0.1506629168340699</v>
      </c>
    </row>
    <row r="135" spans="1:3" ht="15.6" thickTop="1" thickBot="1" x14ac:dyDescent="0.35">
      <c r="A135" s="376" t="s">
        <v>806</v>
      </c>
      <c r="B135" s="507">
        <v>18</v>
      </c>
      <c r="C135" s="508">
        <v>0.18079550020088389</v>
      </c>
    </row>
    <row r="136" spans="1:3" ht="15.6" thickTop="1" thickBot="1" x14ac:dyDescent="0.35">
      <c r="A136" s="371" t="s">
        <v>807</v>
      </c>
      <c r="B136" s="509">
        <v>216</v>
      </c>
      <c r="C136" s="472">
        <v>2.1695460024106068</v>
      </c>
    </row>
    <row r="137" spans="1:3" ht="15.6" thickTop="1" thickBot="1" x14ac:dyDescent="0.35">
      <c r="A137" s="376" t="s">
        <v>808</v>
      </c>
      <c r="B137" s="507" t="s">
        <v>1088</v>
      </c>
      <c r="C137" s="508"/>
    </row>
    <row r="138" spans="1:3" ht="15.6" thickTop="1" thickBot="1" x14ac:dyDescent="0.35">
      <c r="A138" s="371" t="s">
        <v>809</v>
      </c>
      <c r="B138" s="509" t="s">
        <v>1088</v>
      </c>
      <c r="C138" s="472"/>
    </row>
    <row r="139" spans="1:3" ht="15.6" thickTop="1" thickBot="1" x14ac:dyDescent="0.35">
      <c r="A139" s="376" t="s">
        <v>810</v>
      </c>
      <c r="B139" s="507">
        <v>10</v>
      </c>
      <c r="C139" s="508">
        <v>0.1004419445560466</v>
      </c>
    </row>
    <row r="140" spans="1:3" ht="15.6" thickTop="1" thickBot="1" x14ac:dyDescent="0.35">
      <c r="A140" s="369" t="s">
        <v>665</v>
      </c>
      <c r="B140" s="344">
        <v>22</v>
      </c>
      <c r="C140" s="512">
        <v>0.22097227802330255</v>
      </c>
    </row>
    <row r="141" spans="1:3" ht="15.6" thickTop="1" thickBot="1" x14ac:dyDescent="0.35">
      <c r="A141" s="371" t="s">
        <v>811</v>
      </c>
      <c r="B141" s="509" t="s">
        <v>1088</v>
      </c>
      <c r="C141" s="472"/>
    </row>
    <row r="142" spans="1:3" ht="15.6" thickTop="1" thickBot="1" x14ac:dyDescent="0.35">
      <c r="A142" s="376" t="s">
        <v>812</v>
      </c>
      <c r="B142" s="507">
        <v>13</v>
      </c>
      <c r="C142" s="508">
        <v>0.13057452792286059</v>
      </c>
    </row>
    <row r="143" spans="1:3" ht="15.6" thickTop="1" thickBot="1" x14ac:dyDescent="0.35">
      <c r="A143" s="371" t="s">
        <v>813</v>
      </c>
      <c r="B143" s="509">
        <v>5</v>
      </c>
      <c r="C143" s="472">
        <v>5.0220972278023301E-2</v>
      </c>
    </row>
    <row r="144" spans="1:3" ht="15.6" thickTop="1" thickBot="1" x14ac:dyDescent="0.35">
      <c r="A144" s="378" t="s">
        <v>41</v>
      </c>
      <c r="B144" s="379">
        <v>9956</v>
      </c>
      <c r="C144" s="447">
        <v>100</v>
      </c>
    </row>
    <row r="145" spans="1:3" ht="39" customHeight="1" thickTop="1" x14ac:dyDescent="0.3">
      <c r="A145" s="840" t="s">
        <v>1094</v>
      </c>
      <c r="B145" s="840"/>
      <c r="C145" s="840"/>
    </row>
    <row r="146" spans="1:3" x14ac:dyDescent="0.3">
      <c r="A146" s="729"/>
    </row>
  </sheetData>
  <mergeCells count="3">
    <mergeCell ref="A1:C1"/>
    <mergeCell ref="B2:C2"/>
    <mergeCell ref="A145:C145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&amp;R&amp;[16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zoomScaleNormal="100" workbookViewId="0"/>
  </sheetViews>
  <sheetFormatPr defaultRowHeight="14.4" x14ac:dyDescent="0.3"/>
  <cols>
    <col min="1" max="1" width="90.5546875" customWidth="1"/>
  </cols>
  <sheetData>
    <row r="1" spans="1:1" ht="315" customHeight="1" x14ac:dyDescent="0.25">
      <c r="A1" s="342" t="s">
        <v>1030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view="pageBreakPreview" zoomScaleNormal="100" zoomScaleSheetLayoutView="100" workbookViewId="0">
      <selection sqref="A1:I1"/>
    </sheetView>
  </sheetViews>
  <sheetFormatPr defaultRowHeight="14.4" x14ac:dyDescent="0.3"/>
  <cols>
    <col min="1" max="1" width="23.88671875" style="63" customWidth="1"/>
    <col min="2" max="6" width="9.109375" style="63"/>
    <col min="8" max="8" width="9.109375" style="72"/>
  </cols>
  <sheetData>
    <row r="1" spans="1:9" s="787" customFormat="1" ht="25.05" customHeight="1" x14ac:dyDescent="0.3">
      <c r="A1" s="862" t="s">
        <v>1031</v>
      </c>
      <c r="B1" s="862"/>
      <c r="C1" s="862"/>
      <c r="D1" s="862"/>
      <c r="E1" s="862"/>
      <c r="F1" s="862"/>
      <c r="G1" s="862"/>
      <c r="H1" s="862"/>
      <c r="I1" s="862"/>
    </row>
    <row r="2" spans="1:9" s="205" customFormat="1" ht="15" x14ac:dyDescent="0.25">
      <c r="A2" s="205" t="s">
        <v>834</v>
      </c>
      <c r="E2" s="260"/>
      <c r="F2" s="260"/>
      <c r="H2" s="206"/>
    </row>
    <row r="3" spans="1:9" s="186" customFormat="1" ht="15" x14ac:dyDescent="0.25">
      <c r="A3" s="199" t="s">
        <v>830</v>
      </c>
      <c r="B3" s="676">
        <v>52.398789799740669</v>
      </c>
      <c r="C3" s="304"/>
      <c r="E3" s="260"/>
      <c r="F3" s="260"/>
      <c r="G3" s="184"/>
      <c r="H3" s="185"/>
    </row>
    <row r="4" spans="1:9" s="186" customFormat="1" ht="15" x14ac:dyDescent="0.25">
      <c r="A4" s="199" t="s">
        <v>944</v>
      </c>
      <c r="B4" s="676">
        <v>21.264947413917302</v>
      </c>
      <c r="C4" s="304"/>
      <c r="E4" s="260"/>
      <c r="F4" s="260"/>
      <c r="G4" s="184"/>
      <c r="H4" s="185"/>
    </row>
    <row r="5" spans="1:9" s="186" customFormat="1" ht="15" x14ac:dyDescent="0.25">
      <c r="A5" s="199" t="s">
        <v>831</v>
      </c>
      <c r="B5" s="676">
        <v>22.403111943523989</v>
      </c>
      <c r="C5" s="304"/>
      <c r="E5" s="260"/>
      <c r="F5" s="260"/>
      <c r="G5" s="184"/>
      <c r="H5" s="185"/>
    </row>
    <row r="6" spans="1:9" s="186" customFormat="1" ht="15" x14ac:dyDescent="0.25">
      <c r="A6" s="199" t="s">
        <v>832</v>
      </c>
      <c r="B6" s="676">
        <v>25.529462613456275</v>
      </c>
      <c r="C6" s="304"/>
      <c r="E6" s="260"/>
      <c r="F6" s="260"/>
      <c r="G6" s="184"/>
      <c r="H6" s="185"/>
    </row>
    <row r="7" spans="1:9" s="186" customFormat="1" ht="15" x14ac:dyDescent="0.25">
      <c r="A7" s="199" t="s">
        <v>833</v>
      </c>
      <c r="B7" s="676">
        <v>31.66690678576574</v>
      </c>
      <c r="C7" s="304"/>
      <c r="E7" s="260"/>
      <c r="F7" s="260"/>
      <c r="G7" s="184"/>
      <c r="H7" s="185"/>
    </row>
    <row r="8" spans="1:9" s="186" customFormat="1" ht="15" x14ac:dyDescent="0.25">
      <c r="A8" s="199" t="s">
        <v>943</v>
      </c>
      <c r="B8" s="676">
        <v>19.060654084425874</v>
      </c>
      <c r="C8" s="304"/>
      <c r="E8" s="260"/>
      <c r="F8" s="260"/>
      <c r="G8" s="184"/>
      <c r="H8" s="185"/>
    </row>
    <row r="9" spans="1:9" s="186" customFormat="1" ht="15" x14ac:dyDescent="0.25">
      <c r="A9" s="199" t="s">
        <v>827</v>
      </c>
      <c r="B9" s="676">
        <v>40.613744417230947</v>
      </c>
      <c r="C9" s="304"/>
      <c r="E9" s="260"/>
      <c r="F9" s="260"/>
      <c r="G9" s="184"/>
      <c r="H9" s="185"/>
    </row>
    <row r="10" spans="1:9" s="186" customFormat="1" ht="15" x14ac:dyDescent="0.25">
      <c r="A10" s="199" t="s">
        <v>828</v>
      </c>
      <c r="B10" s="676">
        <v>56.720933583057196</v>
      </c>
      <c r="C10" s="304"/>
      <c r="E10" s="260"/>
      <c r="F10" s="260"/>
      <c r="G10" s="184"/>
      <c r="H10" s="185"/>
    </row>
    <row r="11" spans="1:9" s="186" customFormat="1" ht="15" x14ac:dyDescent="0.25">
      <c r="A11" s="199" t="s">
        <v>829</v>
      </c>
      <c r="B11" s="676">
        <v>9.8833021178504534</v>
      </c>
      <c r="C11" s="304"/>
      <c r="E11" s="260"/>
      <c r="F11" s="260"/>
      <c r="G11" s="184"/>
      <c r="H11" s="185"/>
    </row>
    <row r="12" spans="1:9" s="63" customFormat="1" ht="15" x14ac:dyDescent="0.25">
      <c r="H12" s="72"/>
    </row>
    <row r="13" spans="1:9" s="63" customFormat="1" ht="15" x14ac:dyDescent="0.3">
      <c r="H13" s="72"/>
    </row>
    <row r="14" spans="1:9" s="63" customFormat="1" ht="15" x14ac:dyDescent="0.3">
      <c r="H14" s="72"/>
    </row>
    <row r="15" spans="1:9" s="186" customFormat="1" ht="19.8" hidden="1" customHeight="1" thickBot="1" x14ac:dyDescent="0.35">
      <c r="A15" s="199" t="s">
        <v>830</v>
      </c>
      <c r="B15" s="199"/>
      <c r="C15" s="199"/>
      <c r="D15" s="199"/>
      <c r="E15" s="199"/>
      <c r="F15" s="199"/>
      <c r="G15" s="184"/>
      <c r="H15" s="185"/>
    </row>
    <row r="16" spans="1:9" s="186" customFormat="1" ht="19.8" hidden="1" thickTop="1" thickBot="1" x14ac:dyDescent="0.35">
      <c r="A16" s="200" t="s">
        <v>818</v>
      </c>
      <c r="B16" s="201"/>
      <c r="C16" s="187" t="s">
        <v>175</v>
      </c>
      <c r="D16" s="188" t="s">
        <v>176</v>
      </c>
      <c r="E16" s="188" t="s">
        <v>819</v>
      </c>
      <c r="F16" s="189" t="s">
        <v>820</v>
      </c>
      <c r="G16" s="184"/>
      <c r="H16" s="185"/>
    </row>
    <row r="17" spans="1:8" s="186" customFormat="1" ht="19.8" hidden="1" thickTop="1" x14ac:dyDescent="0.3">
      <c r="A17" s="202" t="s">
        <v>821</v>
      </c>
      <c r="B17" s="179" t="s">
        <v>822</v>
      </c>
      <c r="C17" s="190">
        <v>3946</v>
      </c>
      <c r="D17" s="191">
        <v>43.443796102609269</v>
      </c>
      <c r="E17" s="191">
        <v>43.443796102609269</v>
      </c>
      <c r="F17" s="192">
        <v>43.443796102609269</v>
      </c>
      <c r="G17" s="184"/>
      <c r="H17" s="185"/>
    </row>
    <row r="18" spans="1:8" s="186" customFormat="1" ht="19.8" hidden="1" x14ac:dyDescent="0.3">
      <c r="A18" s="203"/>
      <c r="B18" s="180" t="s">
        <v>823</v>
      </c>
      <c r="C18" s="193">
        <v>73</v>
      </c>
      <c r="D18" s="194">
        <v>0.80369921831993829</v>
      </c>
      <c r="E18" s="194">
        <v>0.80369921831993829</v>
      </c>
      <c r="F18" s="195">
        <v>44.247495320929211</v>
      </c>
      <c r="G18" s="184"/>
      <c r="H18" s="185"/>
    </row>
    <row r="19" spans="1:8" s="186" customFormat="1" ht="19.8" hidden="1" x14ac:dyDescent="0.3">
      <c r="A19" s="199" t="s">
        <v>830</v>
      </c>
      <c r="B19" s="183" t="s">
        <v>824</v>
      </c>
      <c r="C19" s="193">
        <v>5064</v>
      </c>
      <c r="D19" s="196">
        <v>55.752504679070789</v>
      </c>
      <c r="E19" s="196">
        <v>55.752504679070789</v>
      </c>
      <c r="F19" s="195">
        <v>100</v>
      </c>
      <c r="G19" s="184"/>
      <c r="H19" s="185"/>
    </row>
    <row r="20" spans="1:8" s="186" customFormat="1" ht="19.8" hidden="1" thickBot="1" x14ac:dyDescent="0.35">
      <c r="A20" s="204"/>
      <c r="B20" s="181" t="s">
        <v>41</v>
      </c>
      <c r="C20" s="197">
        <v>9083</v>
      </c>
      <c r="D20" s="198">
        <v>100</v>
      </c>
      <c r="E20" s="198">
        <v>100</v>
      </c>
      <c r="F20" s="182"/>
      <c r="G20" s="184"/>
      <c r="H20" s="185"/>
    </row>
    <row r="21" spans="1:8" s="186" customFormat="1" ht="19.8" hidden="1" thickTop="1" x14ac:dyDescent="0.3">
      <c r="A21" s="184"/>
      <c r="B21" s="184"/>
      <c r="C21" s="184"/>
      <c r="D21" s="184"/>
      <c r="E21" s="184"/>
      <c r="F21" s="184"/>
      <c r="G21" s="184"/>
      <c r="H21" s="185"/>
    </row>
    <row r="22" spans="1:8" s="186" customFormat="1" ht="19.8" hidden="1" customHeight="1" thickBot="1" x14ac:dyDescent="0.35">
      <c r="A22" s="199" t="s">
        <v>825</v>
      </c>
      <c r="B22" s="199"/>
      <c r="C22" s="199"/>
      <c r="D22" s="199"/>
      <c r="E22" s="199"/>
      <c r="F22" s="199"/>
      <c r="G22" s="184"/>
      <c r="H22" s="185"/>
    </row>
    <row r="23" spans="1:8" s="186" customFormat="1" ht="19.8" hidden="1" thickTop="1" thickBot="1" x14ac:dyDescent="0.35">
      <c r="A23" s="200" t="s">
        <v>818</v>
      </c>
      <c r="B23" s="201"/>
      <c r="C23" s="187" t="s">
        <v>175</v>
      </c>
      <c r="D23" s="188" t="s">
        <v>176</v>
      </c>
      <c r="E23" s="188" t="s">
        <v>819</v>
      </c>
      <c r="F23" s="189" t="s">
        <v>820</v>
      </c>
      <c r="G23" s="184"/>
      <c r="H23" s="185"/>
    </row>
    <row r="24" spans="1:8" s="186" customFormat="1" ht="19.8" hidden="1" thickTop="1" x14ac:dyDescent="0.3">
      <c r="A24" s="202" t="s">
        <v>821</v>
      </c>
      <c r="B24" s="179" t="s">
        <v>822</v>
      </c>
      <c r="C24" s="190">
        <v>7098</v>
      </c>
      <c r="D24" s="191">
        <v>78.14598700869756</v>
      </c>
      <c r="E24" s="191">
        <v>78.14598700869756</v>
      </c>
      <c r="F24" s="192">
        <v>78.14598700869756</v>
      </c>
      <c r="G24" s="184"/>
      <c r="H24" s="185"/>
    </row>
    <row r="25" spans="1:8" s="186" customFormat="1" ht="19.8" hidden="1" x14ac:dyDescent="0.3">
      <c r="A25" s="203"/>
      <c r="B25" s="180" t="s">
        <v>823</v>
      </c>
      <c r="C25" s="193">
        <v>79</v>
      </c>
      <c r="D25" s="194">
        <v>0.86975668831883735</v>
      </c>
      <c r="E25" s="194">
        <v>0.86975668831883735</v>
      </c>
      <c r="F25" s="195">
        <v>79.015743697016404</v>
      </c>
      <c r="G25" s="184"/>
      <c r="H25" s="185"/>
    </row>
    <row r="26" spans="1:8" s="186" customFormat="1" ht="19.8" hidden="1" x14ac:dyDescent="0.3">
      <c r="A26" s="199" t="s">
        <v>825</v>
      </c>
      <c r="B26" s="183" t="s">
        <v>824</v>
      </c>
      <c r="C26" s="193">
        <v>1906</v>
      </c>
      <c r="D26" s="196">
        <v>20.984256302983596</v>
      </c>
      <c r="E26" s="196">
        <v>20.984256302983596</v>
      </c>
      <c r="F26" s="195">
        <v>100</v>
      </c>
      <c r="G26" s="184"/>
      <c r="H26" s="185"/>
    </row>
    <row r="27" spans="1:8" s="186" customFormat="1" ht="19.8" hidden="1" thickBot="1" x14ac:dyDescent="0.35">
      <c r="A27" s="204"/>
      <c r="B27" s="181" t="s">
        <v>41</v>
      </c>
      <c r="C27" s="197">
        <v>9083</v>
      </c>
      <c r="D27" s="198">
        <v>100</v>
      </c>
      <c r="E27" s="198">
        <v>100</v>
      </c>
      <c r="F27" s="182"/>
      <c r="G27" s="184"/>
      <c r="H27" s="185"/>
    </row>
    <row r="28" spans="1:8" s="186" customFormat="1" ht="19.8" hidden="1" thickTop="1" x14ac:dyDescent="0.3">
      <c r="A28" s="184"/>
      <c r="B28" s="184"/>
      <c r="C28" s="184"/>
      <c r="D28" s="184"/>
      <c r="E28" s="184"/>
      <c r="F28" s="184"/>
      <c r="G28" s="184"/>
      <c r="H28" s="185"/>
    </row>
    <row r="29" spans="1:8" s="186" customFormat="1" ht="19.8" hidden="1" customHeight="1" thickBot="1" x14ac:dyDescent="0.35">
      <c r="A29" s="199" t="s">
        <v>831</v>
      </c>
      <c r="B29" s="199"/>
      <c r="C29" s="199"/>
      <c r="D29" s="199"/>
      <c r="E29" s="199"/>
      <c r="F29" s="199"/>
      <c r="G29" s="184"/>
      <c r="H29" s="185"/>
    </row>
    <row r="30" spans="1:8" s="186" customFormat="1" ht="19.8" hidden="1" thickTop="1" thickBot="1" x14ac:dyDescent="0.35">
      <c r="A30" s="200" t="s">
        <v>818</v>
      </c>
      <c r="B30" s="201"/>
      <c r="C30" s="187" t="s">
        <v>175</v>
      </c>
      <c r="D30" s="188" t="s">
        <v>176</v>
      </c>
      <c r="E30" s="188" t="s">
        <v>819</v>
      </c>
      <c r="F30" s="189" t="s">
        <v>820</v>
      </c>
      <c r="G30" s="184"/>
      <c r="H30" s="185"/>
    </row>
    <row r="31" spans="1:8" s="186" customFormat="1" ht="19.8" hidden="1" thickTop="1" x14ac:dyDescent="0.3">
      <c r="A31" s="202" t="s">
        <v>821</v>
      </c>
      <c r="B31" s="179" t="s">
        <v>822</v>
      </c>
      <c r="C31" s="190">
        <v>7003</v>
      </c>
      <c r="D31" s="191">
        <v>77.100077067048332</v>
      </c>
      <c r="E31" s="191">
        <v>77.100077067048332</v>
      </c>
      <c r="F31" s="192">
        <v>77.100077067048332</v>
      </c>
      <c r="G31" s="184"/>
      <c r="H31" s="185"/>
    </row>
    <row r="32" spans="1:8" s="186" customFormat="1" ht="19.8" hidden="1" x14ac:dyDescent="0.3">
      <c r="A32" s="203"/>
      <c r="B32" s="180" t="s">
        <v>823</v>
      </c>
      <c r="C32" s="193">
        <v>75</v>
      </c>
      <c r="D32" s="194">
        <v>0.82571837498623801</v>
      </c>
      <c r="E32" s="194">
        <v>0.82571837498623801</v>
      </c>
      <c r="F32" s="195">
        <v>77.92579544203457</v>
      </c>
      <c r="G32" s="184"/>
      <c r="H32" s="185"/>
    </row>
    <row r="33" spans="1:8" s="186" customFormat="1" ht="19.8" hidden="1" x14ac:dyDescent="0.3">
      <c r="A33" s="199" t="s">
        <v>831</v>
      </c>
      <c r="B33" s="183" t="s">
        <v>824</v>
      </c>
      <c r="C33" s="193">
        <v>2005</v>
      </c>
      <c r="D33" s="196">
        <v>22.07420455796543</v>
      </c>
      <c r="E33" s="196">
        <v>22.07420455796543</v>
      </c>
      <c r="F33" s="195">
        <v>100</v>
      </c>
      <c r="G33" s="184"/>
      <c r="H33" s="185"/>
    </row>
    <row r="34" spans="1:8" s="186" customFormat="1" ht="19.8" hidden="1" thickBot="1" x14ac:dyDescent="0.35">
      <c r="A34" s="204"/>
      <c r="B34" s="181" t="s">
        <v>41</v>
      </c>
      <c r="C34" s="197">
        <v>9083</v>
      </c>
      <c r="D34" s="198">
        <v>100</v>
      </c>
      <c r="E34" s="198">
        <v>100</v>
      </c>
      <c r="F34" s="182"/>
      <c r="G34" s="184"/>
      <c r="H34" s="185"/>
    </row>
    <row r="35" spans="1:8" s="186" customFormat="1" ht="19.8" hidden="1" thickTop="1" x14ac:dyDescent="0.3">
      <c r="A35" s="184"/>
      <c r="B35" s="184"/>
      <c r="C35" s="184"/>
      <c r="D35" s="184"/>
      <c r="E35" s="184"/>
      <c r="F35" s="184"/>
      <c r="G35" s="184"/>
      <c r="H35" s="185"/>
    </row>
    <row r="36" spans="1:8" s="186" customFormat="1" ht="19.8" hidden="1" customHeight="1" thickBot="1" x14ac:dyDescent="0.35">
      <c r="A36" s="199" t="s">
        <v>909</v>
      </c>
      <c r="B36" s="199"/>
      <c r="C36" s="199"/>
      <c r="D36" s="199"/>
      <c r="E36" s="199"/>
      <c r="F36" s="199"/>
      <c r="G36" s="184"/>
      <c r="H36" s="185"/>
    </row>
    <row r="37" spans="1:8" s="186" customFormat="1" ht="19.8" hidden="1" thickTop="1" thickBot="1" x14ac:dyDescent="0.35">
      <c r="A37" s="200" t="s">
        <v>818</v>
      </c>
      <c r="B37" s="201"/>
      <c r="C37" s="187" t="s">
        <v>175</v>
      </c>
      <c r="D37" s="188" t="s">
        <v>176</v>
      </c>
      <c r="E37" s="188" t="s">
        <v>819</v>
      </c>
      <c r="F37" s="189" t="s">
        <v>820</v>
      </c>
      <c r="G37" s="184"/>
      <c r="H37" s="185"/>
    </row>
    <row r="38" spans="1:8" s="186" customFormat="1" ht="19.8" hidden="1" thickTop="1" x14ac:dyDescent="0.3">
      <c r="A38" s="202" t="s">
        <v>821</v>
      </c>
      <c r="B38" s="179" t="s">
        <v>822</v>
      </c>
      <c r="C38" s="190">
        <v>6842</v>
      </c>
      <c r="D38" s="191">
        <v>75.32753495541121</v>
      </c>
      <c r="E38" s="191">
        <v>75.32753495541121</v>
      </c>
      <c r="F38" s="192">
        <v>75.32753495541121</v>
      </c>
      <c r="G38" s="184"/>
      <c r="H38" s="185"/>
    </row>
    <row r="39" spans="1:8" s="186" customFormat="1" ht="19.8" hidden="1" x14ac:dyDescent="0.3">
      <c r="A39" s="203"/>
      <c r="B39" s="180" t="s">
        <v>823</v>
      </c>
      <c r="C39" s="193">
        <v>82</v>
      </c>
      <c r="D39" s="194">
        <v>0.90278542331828693</v>
      </c>
      <c r="E39" s="194">
        <v>0.90278542331828693</v>
      </c>
      <c r="F39" s="195">
        <v>76.230320378729488</v>
      </c>
      <c r="G39" s="184"/>
      <c r="H39" s="185"/>
    </row>
    <row r="40" spans="1:8" s="186" customFormat="1" ht="19.8" hidden="1" x14ac:dyDescent="0.3">
      <c r="A40" s="199" t="s">
        <v>909</v>
      </c>
      <c r="B40" s="183" t="s">
        <v>824</v>
      </c>
      <c r="C40" s="193">
        <v>2159</v>
      </c>
      <c r="D40" s="196">
        <v>23.769679621270505</v>
      </c>
      <c r="E40" s="196">
        <v>23.769679621270505</v>
      </c>
      <c r="F40" s="195">
        <v>100</v>
      </c>
      <c r="G40" s="184"/>
      <c r="H40" s="185"/>
    </row>
    <row r="41" spans="1:8" s="186" customFormat="1" ht="19.8" hidden="1" thickBot="1" x14ac:dyDescent="0.35">
      <c r="A41" s="204"/>
      <c r="B41" s="181" t="s">
        <v>41</v>
      </c>
      <c r="C41" s="197">
        <v>9083</v>
      </c>
      <c r="D41" s="198">
        <v>100</v>
      </c>
      <c r="E41" s="198">
        <v>100</v>
      </c>
      <c r="F41" s="182"/>
      <c r="G41" s="184"/>
      <c r="H41" s="185"/>
    </row>
    <row r="42" spans="1:8" s="186" customFormat="1" ht="19.8" hidden="1" thickTop="1" x14ac:dyDescent="0.3">
      <c r="A42" s="184"/>
      <c r="B42" s="184"/>
      <c r="C42" s="184"/>
      <c r="D42" s="184"/>
      <c r="E42" s="184"/>
      <c r="F42" s="184"/>
      <c r="G42" s="184"/>
      <c r="H42" s="185"/>
    </row>
    <row r="43" spans="1:8" s="186" customFormat="1" ht="19.8" hidden="1" customHeight="1" thickBot="1" x14ac:dyDescent="0.35">
      <c r="A43" s="199" t="s">
        <v>833</v>
      </c>
      <c r="B43" s="199"/>
      <c r="C43" s="199"/>
      <c r="D43" s="199"/>
      <c r="E43" s="199"/>
      <c r="F43" s="199"/>
      <c r="G43" s="184"/>
      <c r="H43" s="185"/>
    </row>
    <row r="44" spans="1:8" s="186" customFormat="1" ht="19.8" hidden="1" thickTop="1" thickBot="1" x14ac:dyDescent="0.35">
      <c r="A44" s="200" t="s">
        <v>818</v>
      </c>
      <c r="B44" s="201"/>
      <c r="C44" s="187" t="s">
        <v>175</v>
      </c>
      <c r="D44" s="188" t="s">
        <v>176</v>
      </c>
      <c r="E44" s="188" t="s">
        <v>819</v>
      </c>
      <c r="F44" s="189" t="s">
        <v>820</v>
      </c>
      <c r="G44" s="184"/>
      <c r="H44" s="185"/>
    </row>
    <row r="45" spans="1:8" s="186" customFormat="1" ht="19.8" hidden="1" thickTop="1" x14ac:dyDescent="0.3">
      <c r="A45" s="202" t="s">
        <v>821</v>
      </c>
      <c r="B45" s="179" t="s">
        <v>822</v>
      </c>
      <c r="C45" s="190">
        <v>6235</v>
      </c>
      <c r="D45" s="191">
        <v>68.644720907189253</v>
      </c>
      <c r="E45" s="191">
        <v>68.644720907189253</v>
      </c>
      <c r="F45" s="192">
        <v>68.644720907189253</v>
      </c>
      <c r="G45" s="184"/>
      <c r="H45" s="185"/>
    </row>
    <row r="46" spans="1:8" s="186" customFormat="1" ht="19.8" hidden="1" x14ac:dyDescent="0.3">
      <c r="A46" s="203"/>
      <c r="B46" s="180" t="s">
        <v>823</v>
      </c>
      <c r="C46" s="193">
        <v>74</v>
      </c>
      <c r="D46" s="194">
        <v>0.81470879665308815</v>
      </c>
      <c r="E46" s="194">
        <v>0.81470879665308815</v>
      </c>
      <c r="F46" s="195">
        <v>69.459429703842346</v>
      </c>
      <c r="G46" s="184"/>
      <c r="H46" s="185"/>
    </row>
    <row r="47" spans="1:8" s="186" customFormat="1" ht="19.8" hidden="1" x14ac:dyDescent="0.3">
      <c r="A47" s="199" t="s">
        <v>833</v>
      </c>
      <c r="B47" s="183" t="s">
        <v>824</v>
      </c>
      <c r="C47" s="193">
        <v>2774</v>
      </c>
      <c r="D47" s="196">
        <v>30.540570296157657</v>
      </c>
      <c r="E47" s="196">
        <v>30.540570296157657</v>
      </c>
      <c r="F47" s="195">
        <v>100</v>
      </c>
      <c r="G47" s="184"/>
      <c r="H47" s="185"/>
    </row>
    <row r="48" spans="1:8" s="186" customFormat="1" ht="19.8" hidden="1" thickBot="1" x14ac:dyDescent="0.35">
      <c r="A48" s="204"/>
      <c r="B48" s="181" t="s">
        <v>41</v>
      </c>
      <c r="C48" s="197">
        <v>9083</v>
      </c>
      <c r="D48" s="198">
        <v>100</v>
      </c>
      <c r="E48" s="198">
        <v>100</v>
      </c>
      <c r="F48" s="182"/>
      <c r="G48" s="184"/>
      <c r="H48" s="185"/>
    </row>
    <row r="49" spans="1:8" s="186" customFormat="1" ht="19.8" hidden="1" thickTop="1" x14ac:dyDescent="0.3">
      <c r="A49" s="184"/>
      <c r="B49" s="184"/>
      <c r="C49" s="184"/>
      <c r="D49" s="184"/>
      <c r="E49" s="184"/>
      <c r="F49" s="184"/>
      <c r="G49" s="184"/>
      <c r="H49" s="185"/>
    </row>
    <row r="50" spans="1:8" s="186" customFormat="1" ht="19.8" hidden="1" customHeight="1" thickBot="1" x14ac:dyDescent="0.35">
      <c r="A50" s="199" t="s">
        <v>826</v>
      </c>
      <c r="B50" s="199"/>
      <c r="C50" s="199"/>
      <c r="D50" s="199"/>
      <c r="E50" s="199"/>
      <c r="F50" s="199"/>
      <c r="G50" s="184"/>
      <c r="H50" s="185"/>
    </row>
    <row r="51" spans="1:8" s="186" customFormat="1" ht="19.8" hidden="1" thickTop="1" thickBot="1" x14ac:dyDescent="0.35">
      <c r="A51" s="200" t="s">
        <v>818</v>
      </c>
      <c r="B51" s="201"/>
      <c r="C51" s="187" t="s">
        <v>175</v>
      </c>
      <c r="D51" s="188" t="s">
        <v>176</v>
      </c>
      <c r="E51" s="188" t="s">
        <v>819</v>
      </c>
      <c r="F51" s="189" t="s">
        <v>820</v>
      </c>
      <c r="G51" s="184"/>
      <c r="H51" s="185"/>
    </row>
    <row r="52" spans="1:8" s="186" customFormat="1" ht="19.8" hidden="1" thickTop="1" x14ac:dyDescent="0.3">
      <c r="A52" s="202" t="s">
        <v>821</v>
      </c>
      <c r="B52" s="179" t="s">
        <v>822</v>
      </c>
      <c r="C52" s="190">
        <v>7198</v>
      </c>
      <c r="D52" s="191">
        <v>79.246944842012553</v>
      </c>
      <c r="E52" s="191">
        <v>79.246944842012553</v>
      </c>
      <c r="F52" s="192">
        <v>79.246944842012553</v>
      </c>
      <c r="G52" s="184"/>
      <c r="H52" s="185"/>
    </row>
    <row r="53" spans="1:8" s="186" customFormat="1" ht="19.8" hidden="1" x14ac:dyDescent="0.3">
      <c r="A53" s="203"/>
      <c r="B53" s="180" t="s">
        <v>823</v>
      </c>
      <c r="C53" s="193">
        <v>78</v>
      </c>
      <c r="D53" s="194">
        <v>0.8587471099856876</v>
      </c>
      <c r="E53" s="194">
        <v>0.8587471099856876</v>
      </c>
      <c r="F53" s="195">
        <v>80.105691951998239</v>
      </c>
      <c r="G53" s="184"/>
      <c r="H53" s="185"/>
    </row>
    <row r="54" spans="1:8" s="186" customFormat="1" ht="19.8" hidden="1" x14ac:dyDescent="0.3">
      <c r="A54" s="199" t="s">
        <v>826</v>
      </c>
      <c r="B54" s="183" t="s">
        <v>824</v>
      </c>
      <c r="C54" s="193">
        <v>1807</v>
      </c>
      <c r="D54" s="196">
        <v>19.894308048001761</v>
      </c>
      <c r="E54" s="196">
        <v>19.894308048001761</v>
      </c>
      <c r="F54" s="195">
        <v>100</v>
      </c>
      <c r="G54" s="184"/>
      <c r="H54" s="185"/>
    </row>
    <row r="55" spans="1:8" s="186" customFormat="1" ht="19.8" hidden="1" thickBot="1" x14ac:dyDescent="0.35">
      <c r="A55" s="204"/>
      <c r="B55" s="181" t="s">
        <v>41</v>
      </c>
      <c r="C55" s="197">
        <v>9083</v>
      </c>
      <c r="D55" s="198">
        <v>100</v>
      </c>
      <c r="E55" s="198">
        <v>100</v>
      </c>
      <c r="F55" s="182"/>
      <c r="G55" s="184"/>
      <c r="H55" s="185"/>
    </row>
    <row r="56" spans="1:8" s="186" customFormat="1" ht="19.8" hidden="1" thickTop="1" x14ac:dyDescent="0.3">
      <c r="A56" s="184"/>
      <c r="B56" s="184"/>
      <c r="C56" s="184"/>
      <c r="D56" s="184"/>
      <c r="E56" s="184"/>
      <c r="F56" s="184"/>
      <c r="G56" s="184"/>
      <c r="H56" s="185"/>
    </row>
    <row r="57" spans="1:8" s="186" customFormat="1" ht="19.8" hidden="1" customHeight="1" thickBot="1" x14ac:dyDescent="0.35">
      <c r="A57" s="199" t="s">
        <v>827</v>
      </c>
      <c r="B57" s="199"/>
      <c r="C57" s="199"/>
      <c r="D57" s="199"/>
      <c r="E57" s="199"/>
      <c r="F57" s="199"/>
      <c r="G57" s="184"/>
      <c r="H57" s="185"/>
    </row>
    <row r="58" spans="1:8" s="186" customFormat="1" ht="19.8" hidden="1" thickTop="1" thickBot="1" x14ac:dyDescent="0.35">
      <c r="A58" s="200" t="s">
        <v>818</v>
      </c>
      <c r="B58" s="201"/>
      <c r="C58" s="187" t="s">
        <v>175</v>
      </c>
      <c r="D58" s="188" t="s">
        <v>176</v>
      </c>
      <c r="E58" s="188" t="s">
        <v>819</v>
      </c>
      <c r="F58" s="189" t="s">
        <v>820</v>
      </c>
      <c r="G58" s="184"/>
      <c r="H58" s="185"/>
    </row>
    <row r="59" spans="1:8" s="186" customFormat="1" ht="19.8" hidden="1" thickTop="1" x14ac:dyDescent="0.3">
      <c r="A59" s="202" t="s">
        <v>821</v>
      </c>
      <c r="B59" s="179" t="s">
        <v>822</v>
      </c>
      <c r="C59" s="190">
        <v>5128</v>
      </c>
      <c r="D59" s="191">
        <v>56.45711769239238</v>
      </c>
      <c r="E59" s="191">
        <v>56.45711769239238</v>
      </c>
      <c r="F59" s="192">
        <v>56.45711769239238</v>
      </c>
      <c r="G59" s="184"/>
      <c r="H59" s="185"/>
    </row>
    <row r="60" spans="1:8" s="186" customFormat="1" ht="19.8" hidden="1" x14ac:dyDescent="0.3">
      <c r="A60" s="203"/>
      <c r="B60" s="180" t="s">
        <v>823</v>
      </c>
      <c r="C60" s="193">
        <v>80</v>
      </c>
      <c r="D60" s="194">
        <v>0.88076626665198721</v>
      </c>
      <c r="E60" s="194">
        <v>0.88076626665198721</v>
      </c>
      <c r="F60" s="195">
        <v>57.337883959044369</v>
      </c>
      <c r="G60" s="184"/>
      <c r="H60" s="185"/>
    </row>
    <row r="61" spans="1:8" s="186" customFormat="1" ht="19.8" hidden="1" x14ac:dyDescent="0.3">
      <c r="A61" s="199" t="s">
        <v>827</v>
      </c>
      <c r="B61" s="183" t="s">
        <v>824</v>
      </c>
      <c r="C61" s="193">
        <v>3875</v>
      </c>
      <c r="D61" s="196">
        <v>42.662116040955631</v>
      </c>
      <c r="E61" s="196">
        <v>42.662116040955631</v>
      </c>
      <c r="F61" s="195">
        <v>100</v>
      </c>
      <c r="G61" s="184"/>
      <c r="H61" s="185"/>
    </row>
    <row r="62" spans="1:8" s="186" customFormat="1" ht="19.8" hidden="1" thickBot="1" x14ac:dyDescent="0.35">
      <c r="A62" s="204"/>
      <c r="B62" s="181" t="s">
        <v>41</v>
      </c>
      <c r="C62" s="197">
        <v>9083</v>
      </c>
      <c r="D62" s="198">
        <v>100</v>
      </c>
      <c r="E62" s="198">
        <v>100</v>
      </c>
      <c r="F62" s="182"/>
      <c r="G62" s="184"/>
      <c r="H62" s="185"/>
    </row>
    <row r="63" spans="1:8" s="186" customFormat="1" ht="19.8" hidden="1" thickTop="1" x14ac:dyDescent="0.3">
      <c r="A63" s="184"/>
      <c r="B63" s="184"/>
      <c r="C63" s="184"/>
      <c r="D63" s="184"/>
      <c r="E63" s="184"/>
      <c r="F63" s="184"/>
      <c r="G63" s="184"/>
      <c r="H63" s="185"/>
    </row>
    <row r="64" spans="1:8" s="186" customFormat="1" ht="19.8" hidden="1" customHeight="1" thickBot="1" x14ac:dyDescent="0.35">
      <c r="A64" s="199" t="s">
        <v>828</v>
      </c>
      <c r="B64" s="199"/>
      <c r="C64" s="199"/>
      <c r="D64" s="199"/>
      <c r="E64" s="199"/>
      <c r="F64" s="199"/>
      <c r="G64" s="184"/>
      <c r="H64" s="185"/>
    </row>
    <row r="65" spans="1:8" s="186" customFormat="1" ht="19.8" hidden="1" thickTop="1" thickBot="1" x14ac:dyDescent="0.35">
      <c r="A65" s="200" t="s">
        <v>818</v>
      </c>
      <c r="B65" s="201"/>
      <c r="C65" s="187" t="s">
        <v>175</v>
      </c>
      <c r="D65" s="188" t="s">
        <v>176</v>
      </c>
      <c r="E65" s="188" t="s">
        <v>819</v>
      </c>
      <c r="F65" s="189" t="s">
        <v>820</v>
      </c>
      <c r="G65" s="184"/>
      <c r="H65" s="185"/>
    </row>
    <row r="66" spans="1:8" s="186" customFormat="1" ht="19.8" hidden="1" thickTop="1" x14ac:dyDescent="0.3">
      <c r="A66" s="202" t="s">
        <v>821</v>
      </c>
      <c r="B66" s="179" t="s">
        <v>822</v>
      </c>
      <c r="C66" s="190">
        <v>3942</v>
      </c>
      <c r="D66" s="191">
        <v>43.39975778927667</v>
      </c>
      <c r="E66" s="191">
        <v>43.39975778927667</v>
      </c>
      <c r="F66" s="192">
        <v>43.39975778927667</v>
      </c>
      <c r="G66" s="184"/>
      <c r="H66" s="185"/>
    </row>
    <row r="67" spans="1:8" s="186" customFormat="1" ht="19.8" hidden="1" x14ac:dyDescent="0.3">
      <c r="A67" s="203"/>
      <c r="B67" s="180" t="s">
        <v>823</v>
      </c>
      <c r="C67" s="193">
        <v>77</v>
      </c>
      <c r="D67" s="194">
        <v>0.84773753165253773</v>
      </c>
      <c r="E67" s="194">
        <v>0.84773753165253773</v>
      </c>
      <c r="F67" s="195">
        <v>44.247495320929211</v>
      </c>
      <c r="G67" s="184"/>
      <c r="H67" s="185"/>
    </row>
    <row r="68" spans="1:8" s="186" customFormat="1" ht="19.8" hidden="1" x14ac:dyDescent="0.3">
      <c r="A68" s="199" t="s">
        <v>828</v>
      </c>
      <c r="B68" s="183" t="s">
        <v>824</v>
      </c>
      <c r="C68" s="193">
        <v>5064</v>
      </c>
      <c r="D68" s="196">
        <v>55.752504679070789</v>
      </c>
      <c r="E68" s="196">
        <v>55.752504679070789</v>
      </c>
      <c r="F68" s="195">
        <v>100</v>
      </c>
      <c r="G68" s="184"/>
      <c r="H68" s="185"/>
    </row>
    <row r="69" spans="1:8" s="186" customFormat="1" ht="19.8" hidden="1" thickBot="1" x14ac:dyDescent="0.35">
      <c r="A69" s="204"/>
      <c r="B69" s="181" t="s">
        <v>41</v>
      </c>
      <c r="C69" s="197">
        <v>9083</v>
      </c>
      <c r="D69" s="198">
        <v>100</v>
      </c>
      <c r="E69" s="198">
        <v>100</v>
      </c>
      <c r="F69" s="182"/>
      <c r="G69" s="184"/>
      <c r="H69" s="185"/>
    </row>
    <row r="70" spans="1:8" s="186" customFormat="1" ht="19.8" hidden="1" thickTop="1" x14ac:dyDescent="0.3">
      <c r="A70" s="184"/>
      <c r="B70" s="184"/>
      <c r="C70" s="184"/>
      <c r="D70" s="184"/>
      <c r="E70" s="184"/>
      <c r="F70" s="184"/>
      <c r="G70" s="184"/>
      <c r="H70" s="185"/>
    </row>
    <row r="71" spans="1:8" s="186" customFormat="1" ht="19.8" hidden="1" customHeight="1" thickBot="1" x14ac:dyDescent="0.35">
      <c r="A71" s="199" t="s">
        <v>829</v>
      </c>
      <c r="B71" s="199"/>
      <c r="C71" s="199"/>
      <c r="D71" s="199"/>
      <c r="E71" s="199"/>
      <c r="F71" s="199"/>
      <c r="G71" s="184"/>
      <c r="H71" s="185"/>
    </row>
    <row r="72" spans="1:8" s="186" customFormat="1" ht="19.8" hidden="1" thickTop="1" thickBot="1" x14ac:dyDescent="0.35">
      <c r="A72" s="200" t="s">
        <v>818</v>
      </c>
      <c r="B72" s="201"/>
      <c r="C72" s="187" t="s">
        <v>175</v>
      </c>
      <c r="D72" s="188" t="s">
        <v>176</v>
      </c>
      <c r="E72" s="188" t="s">
        <v>819</v>
      </c>
      <c r="F72" s="189" t="s">
        <v>820</v>
      </c>
      <c r="G72" s="184"/>
      <c r="H72" s="185"/>
    </row>
    <row r="73" spans="1:8" s="186" customFormat="1" ht="19.8" hidden="1" thickTop="1" x14ac:dyDescent="0.3">
      <c r="A73" s="202" t="s">
        <v>821</v>
      </c>
      <c r="B73" s="179" t="s">
        <v>822</v>
      </c>
      <c r="C73" s="190">
        <v>8316</v>
      </c>
      <c r="D73" s="191">
        <v>91.555653418474066</v>
      </c>
      <c r="E73" s="191">
        <v>91.555653418474066</v>
      </c>
      <c r="F73" s="192">
        <v>91.555653418474066</v>
      </c>
      <c r="G73" s="184"/>
      <c r="H73" s="185"/>
    </row>
    <row r="74" spans="1:8" s="186" customFormat="1" ht="19.8" hidden="1" x14ac:dyDescent="0.3">
      <c r="A74" s="203"/>
      <c r="B74" s="180" t="s">
        <v>823</v>
      </c>
      <c r="C74" s="193">
        <v>85</v>
      </c>
      <c r="D74" s="194">
        <v>0.9358141583177364</v>
      </c>
      <c r="E74" s="194">
        <v>0.9358141583177364</v>
      </c>
      <c r="F74" s="195">
        <v>92.491467576791806</v>
      </c>
      <c r="G74" s="184"/>
      <c r="H74" s="185"/>
    </row>
    <row r="75" spans="1:8" s="186" customFormat="1" ht="19.8" hidden="1" x14ac:dyDescent="0.3">
      <c r="A75" s="199" t="s">
        <v>829</v>
      </c>
      <c r="B75" s="183" t="s">
        <v>824</v>
      </c>
      <c r="C75" s="193">
        <v>682</v>
      </c>
      <c r="D75" s="196">
        <v>7.5085324232081909</v>
      </c>
      <c r="E75" s="196">
        <v>7.5085324232081909</v>
      </c>
      <c r="F75" s="195">
        <v>100</v>
      </c>
      <c r="G75" s="184"/>
      <c r="H75" s="185"/>
    </row>
    <row r="76" spans="1:8" s="186" customFormat="1" ht="19.8" hidden="1" thickBot="1" x14ac:dyDescent="0.35">
      <c r="A76" s="204"/>
      <c r="B76" s="181" t="s">
        <v>41</v>
      </c>
      <c r="C76" s="197">
        <v>9083</v>
      </c>
      <c r="D76" s="198">
        <v>100</v>
      </c>
      <c r="E76" s="198">
        <v>100</v>
      </c>
      <c r="F76" s="182"/>
      <c r="G76" s="184"/>
      <c r="H76" s="185"/>
    </row>
    <row r="77" spans="1:8" ht="19.8" hidden="1" thickTop="1" x14ac:dyDescent="0.3"/>
  </sheetData>
  <mergeCells count="1">
    <mergeCell ref="A1:I1"/>
  </mergeCell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&amp;R&amp;[17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showGridLines="0" view="pageBreakPreview" zoomScaleNormal="100" zoomScaleSheetLayoutView="100" workbookViewId="0"/>
  </sheetViews>
  <sheetFormatPr defaultRowHeight="14.4" x14ac:dyDescent="0.3"/>
  <cols>
    <col min="1" max="1" width="29.5546875" style="224" customWidth="1"/>
    <col min="2" max="2" width="9.5546875" style="261" customWidth="1"/>
    <col min="3" max="8" width="9.109375" style="224"/>
  </cols>
  <sheetData>
    <row r="1" spans="1:8" s="787" customFormat="1" ht="25.05" customHeight="1" x14ac:dyDescent="0.3">
      <c r="A1" s="788" t="s">
        <v>1032</v>
      </c>
      <c r="B1" s="788"/>
      <c r="C1" s="788"/>
      <c r="D1" s="788"/>
    </row>
    <row r="2" spans="1:8" s="11" customFormat="1" ht="15" x14ac:dyDescent="0.25">
      <c r="A2" s="241"/>
      <c r="B2" s="306" t="s">
        <v>41</v>
      </c>
      <c r="C2" s="306" t="s">
        <v>176</v>
      </c>
      <c r="D2" s="306" t="s">
        <v>607</v>
      </c>
      <c r="E2" s="241"/>
      <c r="F2" s="241"/>
      <c r="G2" s="241"/>
      <c r="H2" s="241"/>
    </row>
    <row r="3" spans="1:8" s="11" customFormat="1" ht="15" x14ac:dyDescent="0.25">
      <c r="A3" s="305" t="s">
        <v>1086</v>
      </c>
      <c r="B3" s="677">
        <v>1947</v>
      </c>
      <c r="C3" s="678">
        <v>28.050713153724246</v>
      </c>
      <c r="D3" s="226"/>
      <c r="F3" s="241"/>
      <c r="G3" s="241"/>
      <c r="H3" s="241"/>
    </row>
    <row r="4" spans="1:8" s="11" customFormat="1" ht="15" x14ac:dyDescent="0.25">
      <c r="A4" s="305" t="s">
        <v>945</v>
      </c>
      <c r="B4" s="677">
        <v>2525</v>
      </c>
      <c r="C4" s="678">
        <v>36.378043509580749</v>
      </c>
      <c r="D4" s="226"/>
      <c r="F4" s="241"/>
      <c r="G4" s="241"/>
      <c r="H4" s="241"/>
    </row>
    <row r="5" spans="1:8" s="11" customFormat="1" ht="15" x14ac:dyDescent="0.25">
      <c r="A5" s="305" t="s">
        <v>874</v>
      </c>
      <c r="B5" s="677">
        <v>2369</v>
      </c>
      <c r="C5" s="678">
        <v>34.130528742256161</v>
      </c>
      <c r="D5" s="226"/>
      <c r="F5" s="241"/>
      <c r="G5" s="241"/>
      <c r="H5" s="241"/>
    </row>
    <row r="6" spans="1:8" s="11" customFormat="1" ht="15" x14ac:dyDescent="0.25">
      <c r="A6" s="305" t="s">
        <v>879</v>
      </c>
      <c r="B6" s="677">
        <v>3092</v>
      </c>
      <c r="C6" s="678">
        <v>44.546895260048984</v>
      </c>
      <c r="D6" s="226"/>
      <c r="F6" s="241"/>
      <c r="G6" s="241"/>
      <c r="H6" s="241"/>
    </row>
    <row r="7" spans="1:8" s="11" customFormat="1" ht="15" x14ac:dyDescent="0.25">
      <c r="A7" s="305" t="s">
        <v>875</v>
      </c>
      <c r="B7" s="677">
        <v>3893</v>
      </c>
      <c r="C7" s="678">
        <v>56.087019161504109</v>
      </c>
      <c r="D7" s="226"/>
      <c r="F7" s="241"/>
      <c r="G7" s="241"/>
      <c r="H7" s="241"/>
    </row>
    <row r="8" spans="1:8" s="11" customFormat="1" ht="15" x14ac:dyDescent="0.25">
      <c r="A8" s="305" t="s">
        <v>878</v>
      </c>
      <c r="B8" s="677">
        <v>3683</v>
      </c>
      <c r="C8" s="678">
        <v>53.061518513182541</v>
      </c>
      <c r="D8" s="226"/>
      <c r="F8" s="241"/>
      <c r="G8" s="241"/>
      <c r="H8" s="241"/>
    </row>
    <row r="9" spans="1:8" s="11" customFormat="1" ht="15" x14ac:dyDescent="0.25">
      <c r="A9" s="305" t="s">
        <v>917</v>
      </c>
      <c r="B9" s="677">
        <v>2398</v>
      </c>
      <c r="C9" s="678">
        <v>34.548335974643422</v>
      </c>
      <c r="D9" s="226"/>
      <c r="E9" s="226"/>
      <c r="F9" s="72"/>
      <c r="G9" s="241"/>
      <c r="H9" s="241"/>
    </row>
    <row r="10" spans="1:8" s="11" customFormat="1" ht="15" x14ac:dyDescent="0.25">
      <c r="A10" s="305" t="s">
        <v>910</v>
      </c>
      <c r="B10" s="677">
        <v>3367</v>
      </c>
      <c r="C10" s="678">
        <v>48.5088603947558</v>
      </c>
      <c r="D10" s="226"/>
      <c r="F10" s="241"/>
      <c r="G10" s="241"/>
      <c r="H10" s="241"/>
    </row>
    <row r="11" spans="1:8" s="11" customFormat="1" ht="15" x14ac:dyDescent="0.25">
      <c r="A11" s="305" t="s">
        <v>946</v>
      </c>
      <c r="B11" s="677">
        <v>3520</v>
      </c>
      <c r="C11" s="678">
        <v>50.713153724247228</v>
      </c>
      <c r="D11" s="226"/>
      <c r="F11" s="241"/>
      <c r="G11" s="241"/>
      <c r="H11" s="241"/>
    </row>
    <row r="12" spans="1:8" s="11" customFormat="1" ht="15" x14ac:dyDescent="0.25">
      <c r="A12" s="305" t="s">
        <v>911</v>
      </c>
      <c r="B12" s="677">
        <v>1147</v>
      </c>
      <c r="C12" s="678">
        <v>16.524996398213514</v>
      </c>
      <c r="D12" s="226"/>
      <c r="F12" s="241"/>
      <c r="G12" s="241"/>
      <c r="H12" s="241"/>
    </row>
    <row r="13" spans="1:8" s="11" customFormat="1" ht="15" x14ac:dyDescent="0.25">
      <c r="A13" s="305" t="s">
        <v>877</v>
      </c>
      <c r="B13" s="677">
        <v>1781</v>
      </c>
      <c r="C13" s="678">
        <v>25.659126926955771</v>
      </c>
      <c r="D13" s="226"/>
      <c r="F13" s="241"/>
      <c r="G13" s="241"/>
      <c r="H13" s="241"/>
    </row>
    <row r="14" spans="1:8" s="11" customFormat="1" ht="15" x14ac:dyDescent="0.25">
      <c r="A14" s="305" t="s">
        <v>880</v>
      </c>
      <c r="B14" s="677">
        <v>274</v>
      </c>
      <c r="C14" s="678">
        <v>3.9475579887624264</v>
      </c>
      <c r="D14" s="226"/>
      <c r="F14" s="241"/>
      <c r="G14" s="241"/>
      <c r="H14" s="241"/>
    </row>
    <row r="15" spans="1:8" s="11" customFormat="1" ht="15" x14ac:dyDescent="0.25">
      <c r="A15" s="305" t="s">
        <v>876</v>
      </c>
      <c r="B15" s="677">
        <v>1409</v>
      </c>
      <c r="C15" s="678">
        <v>20.299668635643279</v>
      </c>
      <c r="D15" s="226"/>
      <c r="F15" s="241"/>
      <c r="G15" s="241"/>
      <c r="H15" s="241"/>
    </row>
    <row r="16" spans="1:8" s="11" customFormat="1" ht="15" x14ac:dyDescent="0.25">
      <c r="A16" s="241"/>
      <c r="B16" s="306"/>
      <c r="C16" s="241"/>
      <c r="D16" s="241"/>
      <c r="E16" s="241"/>
      <c r="F16" s="241"/>
      <c r="G16" s="241"/>
      <c r="H16" s="241"/>
    </row>
    <row r="17" spans="1:9" ht="15.75" hidden="1" customHeight="1" thickBot="1" x14ac:dyDescent="0.3">
      <c r="A17" s="225" t="s">
        <v>835</v>
      </c>
      <c r="B17" s="307"/>
      <c r="C17" s="225"/>
      <c r="D17" s="225"/>
      <c r="E17" s="225"/>
      <c r="F17" s="225"/>
      <c r="G17" s="225"/>
      <c r="H17" s="226"/>
    </row>
    <row r="18" spans="1:9" ht="16.5" hidden="1" thickTop="1" thickBot="1" x14ac:dyDescent="0.3">
      <c r="A18" s="227" t="s">
        <v>818</v>
      </c>
      <c r="B18" s="308"/>
      <c r="C18" s="228"/>
      <c r="D18" s="229" t="s">
        <v>175</v>
      </c>
      <c r="E18" s="230" t="s">
        <v>176</v>
      </c>
      <c r="F18" s="230" t="s">
        <v>819</v>
      </c>
      <c r="G18" s="231" t="s">
        <v>820</v>
      </c>
      <c r="H18" s="226"/>
    </row>
    <row r="19" spans="1:9" ht="15.75" hidden="1" thickTop="1" x14ac:dyDescent="0.25">
      <c r="A19" s="232" t="s">
        <v>821</v>
      </c>
      <c r="B19" s="309"/>
      <c r="C19" s="233" t="s">
        <v>836</v>
      </c>
      <c r="D19" s="207">
        <v>48</v>
      </c>
      <c r="E19" s="208">
        <v>0.52845975999119232</v>
      </c>
      <c r="F19" s="208">
        <v>0.52845975999119232</v>
      </c>
      <c r="G19" s="209">
        <v>0.52845975999119232</v>
      </c>
      <c r="H19" s="226"/>
    </row>
    <row r="20" spans="1:9" ht="15" hidden="1" x14ac:dyDescent="0.25">
      <c r="A20" s="234"/>
      <c r="B20" s="310"/>
      <c r="C20" s="235" t="s">
        <v>837</v>
      </c>
      <c r="D20" s="210">
        <v>4081</v>
      </c>
      <c r="E20" s="211">
        <v>44.930089177584499</v>
      </c>
      <c r="F20" s="211">
        <v>44.930089177584499</v>
      </c>
      <c r="G20" s="212">
        <v>45.458548937575692</v>
      </c>
      <c r="H20" s="226"/>
    </row>
    <row r="21" spans="1:9" ht="15" hidden="1" x14ac:dyDescent="0.25">
      <c r="A21" s="234"/>
      <c r="B21" s="310"/>
      <c r="C21" s="235" t="s">
        <v>838</v>
      </c>
      <c r="D21" s="210">
        <v>2289</v>
      </c>
      <c r="E21" s="211">
        <v>25.200924804579984</v>
      </c>
      <c r="F21" s="211">
        <v>25.200924804579984</v>
      </c>
      <c r="G21" s="212">
        <v>70.659473742155669</v>
      </c>
      <c r="H21" s="226"/>
    </row>
    <row r="22" spans="1:9" ht="15" hidden="1" x14ac:dyDescent="0.25">
      <c r="A22" s="234"/>
      <c r="B22" s="310"/>
      <c r="C22" s="235" t="s">
        <v>839</v>
      </c>
      <c r="D22" s="210">
        <v>592</v>
      </c>
      <c r="E22" s="211">
        <v>6.5176703732247052</v>
      </c>
      <c r="F22" s="211">
        <v>6.5176703732247052</v>
      </c>
      <c r="G22" s="212">
        <v>77.177144115380386</v>
      </c>
      <c r="H22" s="226"/>
    </row>
    <row r="23" spans="1:9" ht="15" hidden="1" x14ac:dyDescent="0.25">
      <c r="A23" s="234"/>
      <c r="B23" s="310"/>
      <c r="C23" s="235" t="s">
        <v>840</v>
      </c>
      <c r="D23" s="210">
        <v>765</v>
      </c>
      <c r="E23" s="211">
        <v>8.4223274248596276</v>
      </c>
      <c r="F23" s="211">
        <v>8.4223274248596276</v>
      </c>
      <c r="G23" s="212">
        <v>85.599471540240003</v>
      </c>
      <c r="H23" s="226">
        <v>2665</v>
      </c>
      <c r="I23" s="72">
        <f>H23/9083*100</f>
        <v>29.340526257844324</v>
      </c>
    </row>
    <row r="24" spans="1:9" ht="15" hidden="1" x14ac:dyDescent="0.25">
      <c r="A24" s="234"/>
      <c r="B24" s="310"/>
      <c r="C24" s="235" t="s">
        <v>841</v>
      </c>
      <c r="D24" s="210">
        <v>714</v>
      </c>
      <c r="E24" s="211">
        <v>7.8608389298689856</v>
      </c>
      <c r="F24" s="211">
        <v>7.8608389298689856</v>
      </c>
      <c r="G24" s="212">
        <v>93.460310470108993</v>
      </c>
      <c r="H24" s="226"/>
      <c r="I24" s="72"/>
    </row>
    <row r="25" spans="1:9" ht="15" hidden="1" x14ac:dyDescent="0.25">
      <c r="A25" s="234"/>
      <c r="B25" s="310"/>
      <c r="C25" s="235" t="s">
        <v>842</v>
      </c>
      <c r="D25" s="210">
        <v>594</v>
      </c>
      <c r="E25" s="211">
        <v>6.5396895298910049</v>
      </c>
      <c r="F25" s="211">
        <v>6.5396895298910049</v>
      </c>
      <c r="G25" s="212">
        <v>100</v>
      </c>
      <c r="H25" s="226"/>
      <c r="I25" s="72"/>
    </row>
    <row r="26" spans="1:9" ht="15.75" hidden="1" thickBot="1" x14ac:dyDescent="0.3">
      <c r="A26" s="236"/>
      <c r="B26" s="311"/>
      <c r="C26" s="237" t="s">
        <v>41</v>
      </c>
      <c r="D26" s="213">
        <v>9083</v>
      </c>
      <c r="E26" s="214">
        <v>100</v>
      </c>
      <c r="F26" s="214">
        <v>100</v>
      </c>
      <c r="G26" s="238"/>
      <c r="H26" s="226"/>
      <c r="I26" s="72"/>
    </row>
    <row r="27" spans="1:9" ht="15" hidden="1" x14ac:dyDescent="0.25">
      <c r="A27" s="226"/>
      <c r="B27" s="312"/>
      <c r="C27" s="226"/>
      <c r="D27" s="226"/>
      <c r="E27" s="226"/>
      <c r="F27" s="226"/>
      <c r="G27" s="226"/>
      <c r="H27" s="226"/>
      <c r="I27" s="72"/>
    </row>
    <row r="28" spans="1:9" ht="15.75" hidden="1" customHeight="1" thickBot="1" x14ac:dyDescent="0.3">
      <c r="A28" s="225" t="s">
        <v>843</v>
      </c>
      <c r="B28" s="307"/>
      <c r="C28" s="225"/>
      <c r="D28" s="225"/>
      <c r="E28" s="225"/>
      <c r="F28" s="225"/>
      <c r="G28" s="225"/>
      <c r="H28" s="226"/>
      <c r="I28" s="72"/>
    </row>
    <row r="29" spans="1:9" ht="16.5" hidden="1" thickTop="1" thickBot="1" x14ac:dyDescent="0.3">
      <c r="A29" s="227" t="s">
        <v>818</v>
      </c>
      <c r="B29" s="308"/>
      <c r="C29" s="228"/>
      <c r="D29" s="229" t="s">
        <v>175</v>
      </c>
      <c r="E29" s="230" t="s">
        <v>176</v>
      </c>
      <c r="F29" s="230" t="s">
        <v>819</v>
      </c>
      <c r="G29" s="231" t="s">
        <v>820</v>
      </c>
      <c r="H29" s="226"/>
      <c r="I29" s="72"/>
    </row>
    <row r="30" spans="1:9" ht="15.75" hidden="1" thickTop="1" x14ac:dyDescent="0.25">
      <c r="A30" s="232" t="s">
        <v>821</v>
      </c>
      <c r="B30" s="309"/>
      <c r="C30" s="233" t="s">
        <v>836</v>
      </c>
      <c r="D30" s="207">
        <v>48</v>
      </c>
      <c r="E30" s="208">
        <v>0.52845975999119232</v>
      </c>
      <c r="F30" s="208">
        <v>0.52845975999119232</v>
      </c>
      <c r="G30" s="209">
        <v>0.52845975999119232</v>
      </c>
      <c r="H30" s="226"/>
      <c r="I30" s="72"/>
    </row>
    <row r="31" spans="1:9" ht="15" hidden="1" x14ac:dyDescent="0.25">
      <c r="A31" s="234"/>
      <c r="B31" s="310"/>
      <c r="C31" s="235" t="s">
        <v>837</v>
      </c>
      <c r="D31" s="210">
        <v>3942</v>
      </c>
      <c r="E31" s="211">
        <v>43.39975778927667</v>
      </c>
      <c r="F31" s="211">
        <v>43.39975778927667</v>
      </c>
      <c r="G31" s="212">
        <v>43.928217549267863</v>
      </c>
      <c r="H31" s="226"/>
      <c r="I31" s="72"/>
    </row>
    <row r="32" spans="1:9" ht="15" hidden="1" x14ac:dyDescent="0.25">
      <c r="A32" s="234"/>
      <c r="B32" s="310"/>
      <c r="C32" s="235" t="s">
        <v>838</v>
      </c>
      <c r="D32" s="210">
        <v>1617</v>
      </c>
      <c r="E32" s="211">
        <v>17.802488164703291</v>
      </c>
      <c r="F32" s="211">
        <v>17.802488164703291</v>
      </c>
      <c r="G32" s="212">
        <v>61.730705713971155</v>
      </c>
      <c r="H32" s="226"/>
      <c r="I32" s="72"/>
    </row>
    <row r="33" spans="1:9" ht="15" hidden="1" x14ac:dyDescent="0.25">
      <c r="A33" s="234"/>
      <c r="B33" s="310"/>
      <c r="C33" s="235" t="s">
        <v>839</v>
      </c>
      <c r="D33" s="210">
        <v>415</v>
      </c>
      <c r="E33" s="211">
        <v>4.5689750082571834</v>
      </c>
      <c r="F33" s="211">
        <v>4.5689750082571834</v>
      </c>
      <c r="G33" s="212">
        <v>66.299680722228345</v>
      </c>
      <c r="H33" s="226"/>
      <c r="I33" s="72"/>
    </row>
    <row r="34" spans="1:9" ht="15" hidden="1" x14ac:dyDescent="0.25">
      <c r="A34" s="234"/>
      <c r="B34" s="310"/>
      <c r="C34" s="235" t="s">
        <v>840</v>
      </c>
      <c r="D34" s="210">
        <v>679</v>
      </c>
      <c r="E34" s="211">
        <v>7.4755036882087413</v>
      </c>
      <c r="F34" s="211">
        <v>7.4755036882087413</v>
      </c>
      <c r="G34" s="212">
        <v>73.775184410437078</v>
      </c>
      <c r="H34" s="226">
        <v>3476</v>
      </c>
      <c r="I34" s="72">
        <f>H34/9083*100</f>
        <v>38.269294286028845</v>
      </c>
    </row>
    <row r="35" spans="1:9" ht="15" hidden="1" x14ac:dyDescent="0.25">
      <c r="A35" s="234"/>
      <c r="B35" s="310"/>
      <c r="C35" s="235" t="s">
        <v>841</v>
      </c>
      <c r="D35" s="210">
        <v>1081</v>
      </c>
      <c r="E35" s="211">
        <v>11.901354178134978</v>
      </c>
      <c r="F35" s="211">
        <v>11.901354178134978</v>
      </c>
      <c r="G35" s="212">
        <v>85.676538588572058</v>
      </c>
      <c r="H35" s="226"/>
      <c r="I35" s="72"/>
    </row>
    <row r="36" spans="1:9" ht="15" hidden="1" x14ac:dyDescent="0.25">
      <c r="A36" s="234"/>
      <c r="B36" s="310"/>
      <c r="C36" s="235" t="s">
        <v>842</v>
      </c>
      <c r="D36" s="210">
        <v>1301</v>
      </c>
      <c r="E36" s="211">
        <v>14.323461411427942</v>
      </c>
      <c r="F36" s="211">
        <v>14.323461411427942</v>
      </c>
      <c r="G36" s="212">
        <v>100</v>
      </c>
      <c r="H36" s="226"/>
      <c r="I36" s="72"/>
    </row>
    <row r="37" spans="1:9" ht="15.75" hidden="1" thickBot="1" x14ac:dyDescent="0.3">
      <c r="A37" s="236"/>
      <c r="B37" s="311"/>
      <c r="C37" s="237" t="s">
        <v>41</v>
      </c>
      <c r="D37" s="213">
        <v>9083</v>
      </c>
      <c r="E37" s="214">
        <v>100</v>
      </c>
      <c r="F37" s="214">
        <v>100</v>
      </c>
      <c r="G37" s="238"/>
      <c r="H37" s="226"/>
      <c r="I37" s="72"/>
    </row>
    <row r="38" spans="1:9" ht="15" hidden="1" x14ac:dyDescent="0.25">
      <c r="A38" s="226"/>
      <c r="B38" s="312"/>
      <c r="C38" s="226"/>
      <c r="D38" s="226"/>
      <c r="E38" s="226"/>
      <c r="F38" s="226"/>
      <c r="G38" s="226"/>
      <c r="H38" s="226"/>
      <c r="I38" s="72"/>
    </row>
    <row r="39" spans="1:9" ht="15.75" hidden="1" customHeight="1" thickBot="1" x14ac:dyDescent="0.3">
      <c r="A39" s="225" t="s">
        <v>844</v>
      </c>
      <c r="B39" s="307"/>
      <c r="C39" s="225"/>
      <c r="D39" s="225"/>
      <c r="E39" s="225"/>
      <c r="F39" s="225"/>
      <c r="G39" s="225"/>
      <c r="H39" s="226"/>
      <c r="I39" s="72"/>
    </row>
    <row r="40" spans="1:9" ht="16.5" hidden="1" thickTop="1" thickBot="1" x14ac:dyDescent="0.3">
      <c r="A40" s="227" t="s">
        <v>818</v>
      </c>
      <c r="B40" s="308"/>
      <c r="C40" s="228"/>
      <c r="D40" s="229" t="s">
        <v>175</v>
      </c>
      <c r="E40" s="230" t="s">
        <v>176</v>
      </c>
      <c r="F40" s="230" t="s">
        <v>819</v>
      </c>
      <c r="G40" s="231" t="s">
        <v>820</v>
      </c>
      <c r="H40" s="226"/>
      <c r="I40" s="72"/>
    </row>
    <row r="41" spans="1:9" ht="15.75" hidden="1" thickTop="1" x14ac:dyDescent="0.25">
      <c r="A41" s="232" t="s">
        <v>821</v>
      </c>
      <c r="B41" s="309"/>
      <c r="C41" s="233" t="s">
        <v>836</v>
      </c>
      <c r="D41" s="207">
        <v>52</v>
      </c>
      <c r="E41" s="208">
        <v>0.57249807332379166</v>
      </c>
      <c r="F41" s="208">
        <v>0.57249807332379166</v>
      </c>
      <c r="G41" s="209">
        <v>0.57249807332379166</v>
      </c>
      <c r="H41" s="226"/>
      <c r="I41" s="72"/>
    </row>
    <row r="42" spans="1:9" ht="15" hidden="1" x14ac:dyDescent="0.25">
      <c r="A42" s="234"/>
      <c r="B42" s="310"/>
      <c r="C42" s="235" t="s">
        <v>837</v>
      </c>
      <c r="D42" s="210">
        <v>3154</v>
      </c>
      <c r="E42" s="211">
        <v>34.724210062754594</v>
      </c>
      <c r="F42" s="211">
        <v>34.724210062754594</v>
      </c>
      <c r="G42" s="212">
        <v>35.296708136078387</v>
      </c>
      <c r="H42" s="226"/>
      <c r="I42" s="72"/>
    </row>
    <row r="43" spans="1:9" ht="15" hidden="1" x14ac:dyDescent="0.25">
      <c r="A43" s="234"/>
      <c r="B43" s="310"/>
      <c r="C43" s="235" t="s">
        <v>838</v>
      </c>
      <c r="D43" s="210">
        <v>2698</v>
      </c>
      <c r="E43" s="211">
        <v>29.703842342838268</v>
      </c>
      <c r="F43" s="211">
        <v>29.703842342838268</v>
      </c>
      <c r="G43" s="212">
        <v>65.000550478916651</v>
      </c>
      <c r="H43" s="226"/>
      <c r="I43" s="72"/>
    </row>
    <row r="44" spans="1:9" ht="15" hidden="1" x14ac:dyDescent="0.25">
      <c r="A44" s="234"/>
      <c r="B44" s="310"/>
      <c r="C44" s="235" t="s">
        <v>839</v>
      </c>
      <c r="D44" s="210">
        <v>776</v>
      </c>
      <c r="E44" s="211">
        <v>8.5434327865242761</v>
      </c>
      <c r="F44" s="211">
        <v>8.5434327865242761</v>
      </c>
      <c r="G44" s="212">
        <v>73.543983265440929</v>
      </c>
      <c r="H44" s="226"/>
      <c r="I44" s="72"/>
    </row>
    <row r="45" spans="1:9" ht="15" hidden="1" x14ac:dyDescent="0.25">
      <c r="A45" s="234"/>
      <c r="B45" s="310"/>
      <c r="C45" s="235" t="s">
        <v>840</v>
      </c>
      <c r="D45" s="210">
        <v>917</v>
      </c>
      <c r="E45" s="211">
        <v>10.095783331498403</v>
      </c>
      <c r="F45" s="211">
        <v>10.095783331498403</v>
      </c>
      <c r="G45" s="212">
        <v>83.639766596939339</v>
      </c>
      <c r="H45" s="226">
        <v>3179</v>
      </c>
      <c r="I45" s="72">
        <f>H45/9083*100</f>
        <v>34.999449521083342</v>
      </c>
    </row>
    <row r="46" spans="1:9" ht="15" hidden="1" x14ac:dyDescent="0.25">
      <c r="A46" s="234"/>
      <c r="B46" s="310"/>
      <c r="C46" s="235" t="s">
        <v>841</v>
      </c>
      <c r="D46" s="210">
        <v>819</v>
      </c>
      <c r="E46" s="211">
        <v>9.0168446548497201</v>
      </c>
      <c r="F46" s="211">
        <v>9.0168446548497201</v>
      </c>
      <c r="G46" s="212">
        <v>92.656611251789059</v>
      </c>
      <c r="H46" s="226"/>
      <c r="I46" s="72"/>
    </row>
    <row r="47" spans="1:9" ht="15" hidden="1" x14ac:dyDescent="0.25">
      <c r="A47" s="234"/>
      <c r="B47" s="310"/>
      <c r="C47" s="235" t="s">
        <v>842</v>
      </c>
      <c r="D47" s="210">
        <v>667</v>
      </c>
      <c r="E47" s="211">
        <v>7.3433887482109439</v>
      </c>
      <c r="F47" s="211">
        <v>7.3433887482109439</v>
      </c>
      <c r="G47" s="212">
        <v>100</v>
      </c>
      <c r="H47" s="226"/>
      <c r="I47" s="72"/>
    </row>
    <row r="48" spans="1:9" ht="15.75" hidden="1" thickBot="1" x14ac:dyDescent="0.3">
      <c r="A48" s="236"/>
      <c r="B48" s="311"/>
      <c r="C48" s="237" t="s">
        <v>41</v>
      </c>
      <c r="D48" s="213">
        <v>9083</v>
      </c>
      <c r="E48" s="214">
        <v>100</v>
      </c>
      <c r="F48" s="214">
        <v>100</v>
      </c>
      <c r="G48" s="238"/>
      <c r="H48" s="226"/>
      <c r="I48" s="72"/>
    </row>
    <row r="49" spans="1:9" ht="15" hidden="1" x14ac:dyDescent="0.25">
      <c r="A49" s="226"/>
      <c r="B49" s="312"/>
      <c r="C49" s="226"/>
      <c r="D49" s="226"/>
      <c r="E49" s="226"/>
      <c r="F49" s="226"/>
      <c r="G49" s="226"/>
      <c r="H49" s="226"/>
      <c r="I49" s="72"/>
    </row>
    <row r="50" spans="1:9" ht="15.75" hidden="1" customHeight="1" thickBot="1" x14ac:dyDescent="0.3">
      <c r="A50" s="225" t="s">
        <v>845</v>
      </c>
      <c r="B50" s="307"/>
      <c r="C50" s="225"/>
      <c r="D50" s="225"/>
      <c r="E50" s="225"/>
      <c r="F50" s="225"/>
      <c r="G50" s="225"/>
      <c r="H50" s="226"/>
      <c r="I50" s="72"/>
    </row>
    <row r="51" spans="1:9" ht="16.5" hidden="1" thickTop="1" thickBot="1" x14ac:dyDescent="0.3">
      <c r="A51" s="227" t="s">
        <v>818</v>
      </c>
      <c r="B51" s="308"/>
      <c r="C51" s="228"/>
      <c r="D51" s="229" t="s">
        <v>175</v>
      </c>
      <c r="E51" s="230" t="s">
        <v>176</v>
      </c>
      <c r="F51" s="230" t="s">
        <v>819</v>
      </c>
      <c r="G51" s="231" t="s">
        <v>820</v>
      </c>
      <c r="H51" s="226"/>
      <c r="I51" s="72"/>
    </row>
    <row r="52" spans="1:9" ht="15.75" hidden="1" thickTop="1" x14ac:dyDescent="0.25">
      <c r="A52" s="232" t="s">
        <v>821</v>
      </c>
      <c r="B52" s="309"/>
      <c r="C52" s="233" t="s">
        <v>836</v>
      </c>
      <c r="D52" s="207">
        <v>51</v>
      </c>
      <c r="E52" s="208">
        <v>0.56148849499064191</v>
      </c>
      <c r="F52" s="208">
        <v>0.56148849499064191</v>
      </c>
      <c r="G52" s="209">
        <v>0.56148849499064191</v>
      </c>
      <c r="H52" s="226"/>
      <c r="I52" s="72"/>
    </row>
    <row r="53" spans="1:9" ht="15" hidden="1" x14ac:dyDescent="0.25">
      <c r="A53" s="234"/>
      <c r="B53" s="310"/>
      <c r="C53" s="235" t="s">
        <v>837</v>
      </c>
      <c r="D53" s="210">
        <v>271</v>
      </c>
      <c r="E53" s="211">
        <v>2.9835957282836065</v>
      </c>
      <c r="F53" s="211">
        <v>2.9835957282836065</v>
      </c>
      <c r="G53" s="212">
        <v>3.5450842232742485</v>
      </c>
      <c r="H53" s="226"/>
      <c r="I53" s="72"/>
    </row>
    <row r="54" spans="1:9" ht="15" hidden="1" x14ac:dyDescent="0.25">
      <c r="A54" s="234"/>
      <c r="B54" s="310"/>
      <c r="C54" s="235" t="s">
        <v>838</v>
      </c>
      <c r="D54" s="210">
        <v>4308</v>
      </c>
      <c r="E54" s="211">
        <v>47.429263459209515</v>
      </c>
      <c r="F54" s="211">
        <v>47.429263459209515</v>
      </c>
      <c r="G54" s="212">
        <v>50.97434768248376</v>
      </c>
      <c r="H54" s="226"/>
      <c r="I54" s="72"/>
    </row>
    <row r="55" spans="1:9" ht="15" hidden="1" x14ac:dyDescent="0.25">
      <c r="A55" s="234"/>
      <c r="B55" s="310"/>
      <c r="C55" s="235" t="s">
        <v>839</v>
      </c>
      <c r="D55" s="210">
        <v>1319</v>
      </c>
      <c r="E55" s="211">
        <v>14.52163382142464</v>
      </c>
      <c r="F55" s="211">
        <v>14.52163382142464</v>
      </c>
      <c r="G55" s="212">
        <v>65.495981503908396</v>
      </c>
      <c r="H55" s="226"/>
      <c r="I55" s="72"/>
    </row>
    <row r="56" spans="1:9" ht="15" hidden="1" x14ac:dyDescent="0.25">
      <c r="A56" s="234"/>
      <c r="B56" s="310"/>
      <c r="C56" s="235" t="s">
        <v>840</v>
      </c>
      <c r="D56" s="210">
        <v>1585</v>
      </c>
      <c r="E56" s="211">
        <v>17.450181658042496</v>
      </c>
      <c r="F56" s="211">
        <v>17.450181658042496</v>
      </c>
      <c r="G56" s="212">
        <v>82.946163161950892</v>
      </c>
      <c r="H56" s="226">
        <v>4453</v>
      </c>
      <c r="I56" s="72">
        <f>H56/9083*100</f>
        <v>49.02565231751624</v>
      </c>
    </row>
    <row r="57" spans="1:9" ht="15" hidden="1" x14ac:dyDescent="0.25">
      <c r="A57" s="234"/>
      <c r="B57" s="310"/>
      <c r="C57" s="235" t="s">
        <v>841</v>
      </c>
      <c r="D57" s="210">
        <v>1222</v>
      </c>
      <c r="E57" s="211">
        <v>13.453704723109105</v>
      </c>
      <c r="F57" s="211">
        <v>13.453704723109105</v>
      </c>
      <c r="G57" s="212">
        <v>96.399867885060004</v>
      </c>
      <c r="H57" s="226"/>
      <c r="I57" s="72"/>
    </row>
    <row r="58" spans="1:9" ht="15" hidden="1" x14ac:dyDescent="0.25">
      <c r="A58" s="234"/>
      <c r="B58" s="310"/>
      <c r="C58" s="235" t="s">
        <v>842</v>
      </c>
      <c r="D58" s="210">
        <v>327</v>
      </c>
      <c r="E58" s="211">
        <v>3.6001321149399979</v>
      </c>
      <c r="F58" s="211">
        <v>3.6001321149399979</v>
      </c>
      <c r="G58" s="212">
        <v>100</v>
      </c>
      <c r="H58" s="226"/>
      <c r="I58" s="72"/>
    </row>
    <row r="59" spans="1:9" ht="15.75" hidden="1" thickBot="1" x14ac:dyDescent="0.3">
      <c r="A59" s="236"/>
      <c r="B59" s="311"/>
      <c r="C59" s="237" t="s">
        <v>41</v>
      </c>
      <c r="D59" s="213">
        <v>9083</v>
      </c>
      <c r="E59" s="214">
        <v>100</v>
      </c>
      <c r="F59" s="214">
        <v>100</v>
      </c>
      <c r="G59" s="238"/>
      <c r="H59" s="226"/>
      <c r="I59" s="72"/>
    </row>
    <row r="60" spans="1:9" ht="15" hidden="1" x14ac:dyDescent="0.25">
      <c r="A60" s="226"/>
      <c r="B60" s="312"/>
      <c r="C60" s="226"/>
      <c r="D60" s="226"/>
      <c r="E60" s="226"/>
      <c r="F60" s="226"/>
      <c r="G60" s="226"/>
      <c r="H60" s="226"/>
      <c r="I60" s="72"/>
    </row>
    <row r="61" spans="1:9" ht="15.75" hidden="1" customHeight="1" thickBot="1" x14ac:dyDescent="0.3">
      <c r="A61" s="225" t="s">
        <v>846</v>
      </c>
      <c r="B61" s="307"/>
      <c r="C61" s="225"/>
      <c r="D61" s="225"/>
      <c r="E61" s="225"/>
      <c r="F61" s="225"/>
      <c r="G61" s="225"/>
      <c r="H61" s="226"/>
      <c r="I61" s="72"/>
    </row>
    <row r="62" spans="1:9" ht="16.5" hidden="1" thickTop="1" thickBot="1" x14ac:dyDescent="0.3">
      <c r="A62" s="227" t="s">
        <v>818</v>
      </c>
      <c r="B62" s="308"/>
      <c r="C62" s="228"/>
      <c r="D62" s="229" t="s">
        <v>175</v>
      </c>
      <c r="E62" s="230" t="s">
        <v>176</v>
      </c>
      <c r="F62" s="230" t="s">
        <v>819</v>
      </c>
      <c r="G62" s="231" t="s">
        <v>820</v>
      </c>
      <c r="H62" s="226"/>
      <c r="I62" s="72"/>
    </row>
    <row r="63" spans="1:9" ht="15.75" hidden="1" thickTop="1" x14ac:dyDescent="0.25">
      <c r="A63" s="232" t="s">
        <v>821</v>
      </c>
      <c r="B63" s="309"/>
      <c r="C63" s="233" t="s">
        <v>836</v>
      </c>
      <c r="D63" s="207">
        <v>51</v>
      </c>
      <c r="E63" s="208">
        <v>0.56148849499064191</v>
      </c>
      <c r="F63" s="208">
        <v>0.56148849499064191</v>
      </c>
      <c r="G63" s="209">
        <v>0.56148849499064191</v>
      </c>
      <c r="H63" s="226"/>
      <c r="I63" s="72"/>
    </row>
    <row r="64" spans="1:9" ht="15" hidden="1" x14ac:dyDescent="0.25">
      <c r="A64" s="234"/>
      <c r="B64" s="310"/>
      <c r="C64" s="235" t="s">
        <v>837</v>
      </c>
      <c r="D64" s="210">
        <v>319</v>
      </c>
      <c r="E64" s="211">
        <v>3.512055488274799</v>
      </c>
      <c r="F64" s="211">
        <v>3.512055488274799</v>
      </c>
      <c r="G64" s="212">
        <v>4.0735439832654405</v>
      </c>
      <c r="H64" s="226"/>
      <c r="I64" s="72"/>
    </row>
    <row r="65" spans="1:9" ht="15" hidden="1" x14ac:dyDescent="0.25">
      <c r="A65" s="234"/>
      <c r="B65" s="310"/>
      <c r="C65" s="235" t="s">
        <v>838</v>
      </c>
      <c r="D65" s="210">
        <v>3368</v>
      </c>
      <c r="E65" s="211">
        <v>37.08025982604866</v>
      </c>
      <c r="F65" s="211">
        <v>37.08025982604866</v>
      </c>
      <c r="G65" s="212">
        <v>41.153803809314105</v>
      </c>
      <c r="H65" s="226"/>
      <c r="I65" s="72"/>
    </row>
    <row r="66" spans="1:9" ht="15" hidden="1" x14ac:dyDescent="0.25">
      <c r="A66" s="234"/>
      <c r="B66" s="310"/>
      <c r="C66" s="235" t="s">
        <v>839</v>
      </c>
      <c r="D66" s="210">
        <v>1487</v>
      </c>
      <c r="E66" s="211">
        <v>16.371242981393813</v>
      </c>
      <c r="F66" s="211">
        <v>16.371242981393813</v>
      </c>
      <c r="G66" s="212">
        <v>57.525046790707918</v>
      </c>
      <c r="H66" s="226"/>
      <c r="I66" s="72"/>
    </row>
    <row r="67" spans="1:9" ht="15" hidden="1" x14ac:dyDescent="0.25">
      <c r="A67" s="234"/>
      <c r="B67" s="310"/>
      <c r="C67" s="235" t="s">
        <v>840</v>
      </c>
      <c r="D67" s="210">
        <v>1784</v>
      </c>
      <c r="E67" s="211">
        <v>19.641087746339316</v>
      </c>
      <c r="F67" s="211">
        <v>19.641087746339316</v>
      </c>
      <c r="G67" s="212">
        <v>77.166134537047228</v>
      </c>
      <c r="H67" s="226">
        <v>5345</v>
      </c>
      <c r="I67" s="72">
        <f>H67/9083*100</f>
        <v>58.846196190685895</v>
      </c>
    </row>
    <row r="68" spans="1:9" ht="15" hidden="1" x14ac:dyDescent="0.25">
      <c r="A68" s="234"/>
      <c r="B68" s="310"/>
      <c r="C68" s="235" t="s">
        <v>841</v>
      </c>
      <c r="D68" s="210">
        <v>1480</v>
      </c>
      <c r="E68" s="211">
        <v>16.294175933061762</v>
      </c>
      <c r="F68" s="211">
        <v>16.294175933061762</v>
      </c>
      <c r="G68" s="212">
        <v>93.460310470108993</v>
      </c>
      <c r="H68" s="226"/>
      <c r="I68" s="72"/>
    </row>
    <row r="69" spans="1:9" ht="15" hidden="1" x14ac:dyDescent="0.25">
      <c r="A69" s="234"/>
      <c r="B69" s="310"/>
      <c r="C69" s="235" t="s">
        <v>842</v>
      </c>
      <c r="D69" s="210">
        <v>594</v>
      </c>
      <c r="E69" s="211">
        <v>6.5396895298910049</v>
      </c>
      <c r="F69" s="211">
        <v>6.5396895298910049</v>
      </c>
      <c r="G69" s="212">
        <v>100</v>
      </c>
      <c r="H69" s="226"/>
      <c r="I69" s="72"/>
    </row>
    <row r="70" spans="1:9" ht="15.75" hidden="1" thickBot="1" x14ac:dyDescent="0.3">
      <c r="A70" s="236"/>
      <c r="B70" s="311"/>
      <c r="C70" s="237" t="s">
        <v>41</v>
      </c>
      <c r="D70" s="213">
        <v>9083</v>
      </c>
      <c r="E70" s="214">
        <v>100</v>
      </c>
      <c r="F70" s="214">
        <v>100</v>
      </c>
      <c r="G70" s="238"/>
      <c r="H70" s="226"/>
      <c r="I70" s="72"/>
    </row>
    <row r="71" spans="1:9" ht="15" hidden="1" x14ac:dyDescent="0.25">
      <c r="A71" s="226"/>
      <c r="B71" s="312"/>
      <c r="C71" s="226"/>
      <c r="D71" s="226"/>
      <c r="E71" s="226"/>
      <c r="F71" s="226"/>
      <c r="G71" s="226"/>
      <c r="H71" s="226"/>
      <c r="I71" s="72"/>
    </row>
    <row r="72" spans="1:9" ht="15.75" hidden="1" customHeight="1" thickBot="1" x14ac:dyDescent="0.3">
      <c r="A72" s="225" t="s">
        <v>847</v>
      </c>
      <c r="B72" s="307"/>
      <c r="C72" s="225"/>
      <c r="D72" s="225"/>
      <c r="E72" s="225"/>
      <c r="F72" s="225"/>
      <c r="G72" s="225"/>
      <c r="H72" s="226"/>
      <c r="I72" s="72"/>
    </row>
    <row r="73" spans="1:9" ht="16.5" hidden="1" thickTop="1" thickBot="1" x14ac:dyDescent="0.3">
      <c r="A73" s="227" t="s">
        <v>818</v>
      </c>
      <c r="B73" s="308"/>
      <c r="C73" s="228"/>
      <c r="D73" s="229" t="s">
        <v>175</v>
      </c>
      <c r="E73" s="230" t="s">
        <v>176</v>
      </c>
      <c r="F73" s="230" t="s">
        <v>819</v>
      </c>
      <c r="G73" s="231" t="s">
        <v>820</v>
      </c>
      <c r="H73" s="226"/>
      <c r="I73" s="72"/>
    </row>
    <row r="74" spans="1:9" ht="15.75" hidden="1" thickTop="1" x14ac:dyDescent="0.25">
      <c r="A74" s="232" t="s">
        <v>821</v>
      </c>
      <c r="B74" s="309"/>
      <c r="C74" s="233" t="s">
        <v>836</v>
      </c>
      <c r="D74" s="207">
        <v>51</v>
      </c>
      <c r="E74" s="208">
        <v>0.56148849499064191</v>
      </c>
      <c r="F74" s="208">
        <v>0.56148849499064191</v>
      </c>
      <c r="G74" s="209">
        <v>0.56148849499064191</v>
      </c>
      <c r="H74" s="226"/>
      <c r="I74" s="72"/>
    </row>
    <row r="75" spans="1:9" ht="15" hidden="1" x14ac:dyDescent="0.25">
      <c r="A75" s="234"/>
      <c r="B75" s="310"/>
      <c r="C75" s="235" t="s">
        <v>837</v>
      </c>
      <c r="D75" s="210">
        <v>487</v>
      </c>
      <c r="E75" s="211">
        <v>5.3616646482439725</v>
      </c>
      <c r="F75" s="211">
        <v>5.3616646482439725</v>
      </c>
      <c r="G75" s="212">
        <v>5.9231531432346145</v>
      </c>
      <c r="H75" s="226"/>
      <c r="I75" s="72"/>
    </row>
    <row r="76" spans="1:9" ht="15" hidden="1" x14ac:dyDescent="0.25">
      <c r="A76" s="234"/>
      <c r="B76" s="310"/>
      <c r="C76" s="235" t="s">
        <v>838</v>
      </c>
      <c r="D76" s="210">
        <v>3355</v>
      </c>
      <c r="E76" s="211">
        <v>36.937135307717718</v>
      </c>
      <c r="F76" s="211">
        <v>36.937135307717718</v>
      </c>
      <c r="G76" s="212">
        <v>42.860288450952325</v>
      </c>
      <c r="H76" s="226"/>
      <c r="I76" s="72"/>
    </row>
    <row r="77" spans="1:9" ht="15" hidden="1" x14ac:dyDescent="0.25">
      <c r="A77" s="234"/>
      <c r="B77" s="310"/>
      <c r="C77" s="235" t="s">
        <v>839</v>
      </c>
      <c r="D77" s="210">
        <v>1433</v>
      </c>
      <c r="E77" s="211">
        <v>15.77672575140372</v>
      </c>
      <c r="F77" s="211">
        <v>15.77672575140372</v>
      </c>
      <c r="G77" s="212">
        <v>58.637014202356049</v>
      </c>
      <c r="H77" s="226"/>
      <c r="I77" s="72"/>
    </row>
    <row r="78" spans="1:9" ht="15" hidden="1" x14ac:dyDescent="0.25">
      <c r="A78" s="234"/>
      <c r="B78" s="310"/>
      <c r="C78" s="235" t="s">
        <v>840</v>
      </c>
      <c r="D78" s="210">
        <v>1721</v>
      </c>
      <c r="E78" s="211">
        <v>18.947484311350877</v>
      </c>
      <c r="F78" s="211">
        <v>18.947484311350877</v>
      </c>
      <c r="G78" s="212">
        <v>77.584498513706919</v>
      </c>
      <c r="H78" s="226">
        <v>5190</v>
      </c>
      <c r="I78" s="72">
        <f>H78/9083*100</f>
        <v>57.139711549047668</v>
      </c>
    </row>
    <row r="79" spans="1:9" ht="15" hidden="1" x14ac:dyDescent="0.25">
      <c r="A79" s="234"/>
      <c r="B79" s="310"/>
      <c r="C79" s="235" t="s">
        <v>841</v>
      </c>
      <c r="D79" s="210">
        <v>1386</v>
      </c>
      <c r="E79" s="211">
        <v>15.259275569745679</v>
      </c>
      <c r="F79" s="211">
        <v>15.259275569745679</v>
      </c>
      <c r="G79" s="212">
        <v>92.843774083452601</v>
      </c>
      <c r="H79" s="226"/>
      <c r="I79" s="72"/>
    </row>
    <row r="80" spans="1:9" ht="15" hidden="1" x14ac:dyDescent="0.25">
      <c r="A80" s="234"/>
      <c r="B80" s="310"/>
      <c r="C80" s="235" t="s">
        <v>842</v>
      </c>
      <c r="D80" s="210">
        <v>650</v>
      </c>
      <c r="E80" s="211">
        <v>7.1562259165473963</v>
      </c>
      <c r="F80" s="211">
        <v>7.1562259165473963</v>
      </c>
      <c r="G80" s="212">
        <v>100</v>
      </c>
      <c r="H80" s="226"/>
      <c r="I80" s="72"/>
    </row>
    <row r="81" spans="1:9" ht="15.75" hidden="1" thickBot="1" x14ac:dyDescent="0.3">
      <c r="A81" s="236"/>
      <c r="B81" s="311"/>
      <c r="C81" s="237" t="s">
        <v>41</v>
      </c>
      <c r="D81" s="213">
        <v>9083</v>
      </c>
      <c r="E81" s="214">
        <v>100</v>
      </c>
      <c r="F81" s="214">
        <v>100</v>
      </c>
      <c r="G81" s="238"/>
      <c r="H81" s="226"/>
      <c r="I81" s="72"/>
    </row>
    <row r="82" spans="1:9" ht="15" hidden="1" x14ac:dyDescent="0.25">
      <c r="A82" s="226"/>
      <c r="B82" s="312"/>
      <c r="C82" s="226"/>
      <c r="D82" s="226"/>
      <c r="E82" s="226"/>
      <c r="F82" s="226"/>
      <c r="G82" s="226"/>
      <c r="H82" s="226"/>
      <c r="I82" s="72"/>
    </row>
    <row r="83" spans="1:9" ht="15.75" hidden="1" customHeight="1" thickBot="1" x14ac:dyDescent="0.3">
      <c r="A83" s="225" t="s">
        <v>848</v>
      </c>
      <c r="B83" s="307"/>
      <c r="C83" s="225"/>
      <c r="D83" s="225"/>
      <c r="E83" s="225"/>
      <c r="F83" s="225"/>
      <c r="G83" s="225"/>
      <c r="H83" s="226"/>
      <c r="I83" s="72"/>
    </row>
    <row r="84" spans="1:9" ht="16.5" hidden="1" thickTop="1" thickBot="1" x14ac:dyDescent="0.3">
      <c r="A84" s="227" t="s">
        <v>818</v>
      </c>
      <c r="B84" s="308"/>
      <c r="C84" s="228"/>
      <c r="D84" s="229" t="s">
        <v>175</v>
      </c>
      <c r="E84" s="230" t="s">
        <v>176</v>
      </c>
      <c r="F84" s="230" t="s">
        <v>819</v>
      </c>
      <c r="G84" s="231" t="s">
        <v>820</v>
      </c>
      <c r="H84" s="226"/>
      <c r="I84" s="72"/>
    </row>
    <row r="85" spans="1:9" ht="15.75" hidden="1" thickTop="1" x14ac:dyDescent="0.25">
      <c r="A85" s="232" t="s">
        <v>821</v>
      </c>
      <c r="B85" s="309"/>
      <c r="C85" s="233" t="s">
        <v>836</v>
      </c>
      <c r="D85" s="207">
        <v>52</v>
      </c>
      <c r="E85" s="208">
        <v>0.57249807332379166</v>
      </c>
      <c r="F85" s="208">
        <v>0.57249807332379166</v>
      </c>
      <c r="G85" s="209">
        <v>0.57249807332379166</v>
      </c>
      <c r="H85" s="226"/>
      <c r="I85" s="72"/>
    </row>
    <row r="86" spans="1:9" ht="15" hidden="1" x14ac:dyDescent="0.25">
      <c r="A86" s="234"/>
      <c r="B86" s="310"/>
      <c r="C86" s="235" t="s">
        <v>837</v>
      </c>
      <c r="D86" s="210">
        <v>312</v>
      </c>
      <c r="E86" s="211">
        <v>3.4349884399427504</v>
      </c>
      <c r="F86" s="211">
        <v>3.4349884399427504</v>
      </c>
      <c r="G86" s="212">
        <v>4.0074865132665423</v>
      </c>
      <c r="H86" s="226"/>
      <c r="I86" s="72"/>
    </row>
    <row r="87" spans="1:9" ht="15" hidden="1" x14ac:dyDescent="0.25">
      <c r="A87" s="234"/>
      <c r="B87" s="310"/>
      <c r="C87" s="235" t="s">
        <v>838</v>
      </c>
      <c r="D87" s="210">
        <v>5155</v>
      </c>
      <c r="E87" s="211">
        <v>56.754376307387425</v>
      </c>
      <c r="F87" s="211">
        <v>56.754376307387425</v>
      </c>
      <c r="G87" s="212">
        <v>60.761862820653967</v>
      </c>
      <c r="H87" s="226"/>
      <c r="I87" s="72"/>
    </row>
    <row r="88" spans="1:9" ht="15" hidden="1" x14ac:dyDescent="0.25">
      <c r="A88" s="234"/>
      <c r="B88" s="310"/>
      <c r="C88" s="235" t="s">
        <v>839</v>
      </c>
      <c r="D88" s="210">
        <v>1176</v>
      </c>
      <c r="E88" s="211">
        <v>12.947264119784212</v>
      </c>
      <c r="F88" s="211">
        <v>12.947264119784212</v>
      </c>
      <c r="G88" s="212">
        <v>73.709126940438182</v>
      </c>
      <c r="H88" s="226"/>
      <c r="I88" s="72"/>
    </row>
    <row r="89" spans="1:9" ht="15" hidden="1" x14ac:dyDescent="0.25">
      <c r="A89" s="234"/>
      <c r="B89" s="310"/>
      <c r="C89" s="235" t="s">
        <v>840</v>
      </c>
      <c r="D89" s="210">
        <v>1122</v>
      </c>
      <c r="E89" s="211">
        <v>12.352746889794121</v>
      </c>
      <c r="F89" s="211">
        <v>12.352746889794121</v>
      </c>
      <c r="G89" s="212">
        <v>86.061873830232301</v>
      </c>
      <c r="H89" s="226">
        <v>3563</v>
      </c>
      <c r="I89" s="72">
        <f>H89/9083*100</f>
        <v>39.227127601012882</v>
      </c>
    </row>
    <row r="90" spans="1:9" ht="15" hidden="1" x14ac:dyDescent="0.25">
      <c r="A90" s="234"/>
      <c r="B90" s="310"/>
      <c r="C90" s="235" t="s">
        <v>841</v>
      </c>
      <c r="D90" s="210">
        <v>865</v>
      </c>
      <c r="E90" s="211">
        <v>9.5232852581746119</v>
      </c>
      <c r="F90" s="211">
        <v>9.5232852581746119</v>
      </c>
      <c r="G90" s="212">
        <v>95.585159088406911</v>
      </c>
      <c r="H90" s="226"/>
      <c r="I90" s="72"/>
    </row>
    <row r="91" spans="1:9" ht="15" hidden="1" x14ac:dyDescent="0.25">
      <c r="A91" s="234"/>
      <c r="B91" s="310"/>
      <c r="C91" s="235" t="s">
        <v>842</v>
      </c>
      <c r="D91" s="210">
        <v>400</v>
      </c>
      <c r="E91" s="211">
        <v>4.4038313332599364</v>
      </c>
      <c r="F91" s="211">
        <v>4.4038313332599364</v>
      </c>
      <c r="G91" s="212">
        <v>99.988990421666855</v>
      </c>
      <c r="H91" s="226"/>
      <c r="I91" s="72"/>
    </row>
    <row r="92" spans="1:9" ht="15" hidden="1" x14ac:dyDescent="0.25">
      <c r="A92" s="234"/>
      <c r="B92" s="310"/>
      <c r="C92" s="239" t="s">
        <v>849</v>
      </c>
      <c r="D92" s="240">
        <v>1</v>
      </c>
      <c r="E92" s="215">
        <v>1.100957833314984E-2</v>
      </c>
      <c r="F92" s="215">
        <v>1.100957833314984E-2</v>
      </c>
      <c r="G92" s="212">
        <v>100</v>
      </c>
      <c r="H92" s="226"/>
      <c r="I92" s="72"/>
    </row>
    <row r="93" spans="1:9" ht="15.75" hidden="1" thickBot="1" x14ac:dyDescent="0.3">
      <c r="A93" s="236"/>
      <c r="B93" s="311"/>
      <c r="C93" s="237" t="s">
        <v>41</v>
      </c>
      <c r="D93" s="213">
        <v>9083</v>
      </c>
      <c r="E93" s="214">
        <v>100</v>
      </c>
      <c r="F93" s="214">
        <v>100</v>
      </c>
      <c r="G93" s="238"/>
      <c r="H93" s="226"/>
      <c r="I93" s="72"/>
    </row>
    <row r="94" spans="1:9" ht="15" hidden="1" x14ac:dyDescent="0.25">
      <c r="A94" s="226"/>
      <c r="B94" s="312"/>
      <c r="C94" s="226"/>
      <c r="D94" s="226"/>
      <c r="E94" s="226"/>
      <c r="F94" s="226"/>
      <c r="G94" s="226"/>
      <c r="H94" s="226"/>
      <c r="I94" s="72"/>
    </row>
    <row r="95" spans="1:9" ht="15.75" hidden="1" customHeight="1" thickBot="1" x14ac:dyDescent="0.3">
      <c r="A95" s="225" t="s">
        <v>850</v>
      </c>
      <c r="B95" s="307"/>
      <c r="C95" s="225"/>
      <c r="D95" s="225"/>
      <c r="E95" s="225"/>
      <c r="F95" s="225"/>
      <c r="G95" s="225"/>
      <c r="H95" s="226"/>
      <c r="I95" s="72"/>
    </row>
    <row r="96" spans="1:9" ht="16.5" hidden="1" thickTop="1" thickBot="1" x14ac:dyDescent="0.3">
      <c r="A96" s="227" t="s">
        <v>818</v>
      </c>
      <c r="B96" s="308"/>
      <c r="C96" s="228"/>
      <c r="D96" s="229" t="s">
        <v>175</v>
      </c>
      <c r="E96" s="230" t="s">
        <v>176</v>
      </c>
      <c r="F96" s="230" t="s">
        <v>819</v>
      </c>
      <c r="G96" s="231" t="s">
        <v>820</v>
      </c>
      <c r="H96" s="226"/>
      <c r="I96" s="72"/>
    </row>
    <row r="97" spans="1:9" ht="15.75" hidden="1" thickTop="1" x14ac:dyDescent="0.25">
      <c r="A97" s="232" t="s">
        <v>821</v>
      </c>
      <c r="B97" s="309"/>
      <c r="C97" s="233" t="s">
        <v>836</v>
      </c>
      <c r="D97" s="207">
        <v>52</v>
      </c>
      <c r="E97" s="208">
        <v>0.57249807332379166</v>
      </c>
      <c r="F97" s="208">
        <v>0.57249807332379166</v>
      </c>
      <c r="G97" s="209">
        <v>0.57249807332379166</v>
      </c>
      <c r="H97" s="226"/>
      <c r="I97" s="72"/>
    </row>
    <row r="98" spans="1:9" ht="15" hidden="1" x14ac:dyDescent="0.25">
      <c r="A98" s="234"/>
      <c r="B98" s="310"/>
      <c r="C98" s="235" t="s">
        <v>837</v>
      </c>
      <c r="D98" s="210">
        <v>874</v>
      </c>
      <c r="E98" s="211">
        <v>9.6223714631729607</v>
      </c>
      <c r="F98" s="211">
        <v>9.6223714631729607</v>
      </c>
      <c r="G98" s="212">
        <v>10.194869536496752</v>
      </c>
      <c r="H98" s="226"/>
      <c r="I98" s="72"/>
    </row>
    <row r="99" spans="1:9" ht="15" hidden="1" x14ac:dyDescent="0.25">
      <c r="A99" s="234"/>
      <c r="B99" s="310"/>
      <c r="C99" s="235" t="s">
        <v>838</v>
      </c>
      <c r="D99" s="210">
        <v>3378</v>
      </c>
      <c r="E99" s="211">
        <v>37.190355609380163</v>
      </c>
      <c r="F99" s="211">
        <v>37.190355609380163</v>
      </c>
      <c r="G99" s="212">
        <v>47.385225145876916</v>
      </c>
      <c r="H99" s="226"/>
      <c r="I99" s="72"/>
    </row>
    <row r="100" spans="1:9" ht="15" hidden="1" x14ac:dyDescent="0.25">
      <c r="A100" s="234"/>
      <c r="B100" s="310"/>
      <c r="C100" s="235" t="s">
        <v>839</v>
      </c>
      <c r="D100" s="210">
        <v>1319</v>
      </c>
      <c r="E100" s="211">
        <v>14.52163382142464</v>
      </c>
      <c r="F100" s="211">
        <v>14.52163382142464</v>
      </c>
      <c r="G100" s="212">
        <v>61.906858967301552</v>
      </c>
      <c r="H100" s="226">
        <v>4779</v>
      </c>
      <c r="I100" s="72">
        <f>H100/9083*100</f>
        <v>52.614774854123091</v>
      </c>
    </row>
    <row r="101" spans="1:9" ht="15" hidden="1" x14ac:dyDescent="0.25">
      <c r="A101" s="234"/>
      <c r="B101" s="310"/>
      <c r="C101" s="235" t="s">
        <v>840</v>
      </c>
      <c r="D101" s="210">
        <v>1412</v>
      </c>
      <c r="E101" s="211">
        <v>15.545524606407575</v>
      </c>
      <c r="F101" s="211">
        <v>15.545524606407575</v>
      </c>
      <c r="G101" s="212">
        <v>77.452383573709128</v>
      </c>
      <c r="H101" s="226"/>
      <c r="I101" s="72"/>
    </row>
    <row r="102" spans="1:9" ht="15" hidden="1" x14ac:dyDescent="0.25">
      <c r="A102" s="234"/>
      <c r="B102" s="310"/>
      <c r="C102" s="235" t="s">
        <v>841</v>
      </c>
      <c r="D102" s="210">
        <v>1314</v>
      </c>
      <c r="E102" s="211">
        <v>14.466585929758891</v>
      </c>
      <c r="F102" s="211">
        <v>14.466585929758891</v>
      </c>
      <c r="G102" s="212">
        <v>91.91896950346802</v>
      </c>
      <c r="H102" s="226"/>
      <c r="I102" s="72"/>
    </row>
    <row r="103" spans="1:9" ht="15" hidden="1" x14ac:dyDescent="0.25">
      <c r="A103" s="234"/>
      <c r="B103" s="310"/>
      <c r="C103" s="235" t="s">
        <v>842</v>
      </c>
      <c r="D103" s="210">
        <v>734</v>
      </c>
      <c r="E103" s="211">
        <v>8.0810304965319837</v>
      </c>
      <c r="F103" s="211">
        <v>8.0810304965319837</v>
      </c>
      <c r="G103" s="212">
        <v>100</v>
      </c>
      <c r="H103" s="226"/>
      <c r="I103" s="72"/>
    </row>
    <row r="104" spans="1:9" ht="15.75" hidden="1" thickBot="1" x14ac:dyDescent="0.3">
      <c r="A104" s="236"/>
      <c r="B104" s="311"/>
      <c r="C104" s="237" t="s">
        <v>41</v>
      </c>
      <c r="D104" s="213">
        <v>9083</v>
      </c>
      <c r="E104" s="214">
        <v>100</v>
      </c>
      <c r="F104" s="214">
        <v>100</v>
      </c>
      <c r="G104" s="238"/>
      <c r="H104" s="226"/>
      <c r="I104" s="72"/>
    </row>
    <row r="105" spans="1:9" ht="15" hidden="1" x14ac:dyDescent="0.25">
      <c r="A105" s="226"/>
      <c r="B105" s="312"/>
      <c r="C105" s="226"/>
      <c r="D105" s="226"/>
      <c r="E105" s="226"/>
      <c r="F105" s="226"/>
      <c r="G105" s="226"/>
      <c r="H105" s="226"/>
      <c r="I105" s="72"/>
    </row>
    <row r="106" spans="1:9" ht="15.75" hidden="1" customHeight="1" thickBot="1" x14ac:dyDescent="0.3">
      <c r="A106" s="225" t="s">
        <v>851</v>
      </c>
      <c r="B106" s="307"/>
      <c r="C106" s="225"/>
      <c r="D106" s="225"/>
      <c r="E106" s="225"/>
      <c r="F106" s="225"/>
      <c r="G106" s="225"/>
      <c r="H106" s="226"/>
      <c r="I106" s="72"/>
    </row>
    <row r="107" spans="1:9" ht="16.5" hidden="1" thickTop="1" thickBot="1" x14ac:dyDescent="0.3">
      <c r="A107" s="227" t="s">
        <v>818</v>
      </c>
      <c r="B107" s="308"/>
      <c r="C107" s="228"/>
      <c r="D107" s="229" t="s">
        <v>175</v>
      </c>
      <c r="E107" s="230" t="s">
        <v>176</v>
      </c>
      <c r="F107" s="230" t="s">
        <v>819</v>
      </c>
      <c r="G107" s="231" t="s">
        <v>820</v>
      </c>
      <c r="H107" s="226"/>
      <c r="I107" s="72"/>
    </row>
    <row r="108" spans="1:9" ht="15.75" hidden="1" thickTop="1" x14ac:dyDescent="0.25">
      <c r="A108" s="232" t="s">
        <v>821</v>
      </c>
      <c r="B108" s="309"/>
      <c r="C108" s="233" t="s">
        <v>836</v>
      </c>
      <c r="D108" s="207">
        <v>50</v>
      </c>
      <c r="E108" s="208">
        <v>0.55047891665749205</v>
      </c>
      <c r="F108" s="208">
        <v>0.55047891665749205</v>
      </c>
      <c r="G108" s="209">
        <v>0.55047891665749205</v>
      </c>
      <c r="H108" s="226"/>
      <c r="I108" s="72"/>
    </row>
    <row r="109" spans="1:9" ht="15" hidden="1" x14ac:dyDescent="0.25">
      <c r="A109" s="234"/>
      <c r="B109" s="310"/>
      <c r="C109" s="235" t="s">
        <v>837</v>
      </c>
      <c r="D109" s="210">
        <v>1958</v>
      </c>
      <c r="E109" s="211">
        <v>21.556754376307389</v>
      </c>
      <c r="F109" s="211">
        <v>21.556754376307389</v>
      </c>
      <c r="G109" s="212">
        <v>22.107233292964878</v>
      </c>
      <c r="H109" s="226"/>
      <c r="I109" s="72"/>
    </row>
    <row r="110" spans="1:9" ht="15" hidden="1" x14ac:dyDescent="0.25">
      <c r="A110" s="234"/>
      <c r="B110" s="310"/>
      <c r="C110" s="235" t="s">
        <v>838</v>
      </c>
      <c r="D110" s="210">
        <v>2153</v>
      </c>
      <c r="E110" s="211">
        <v>23.703622151271606</v>
      </c>
      <c r="F110" s="211">
        <v>23.703622151271606</v>
      </c>
      <c r="G110" s="212">
        <v>45.810855444236488</v>
      </c>
      <c r="H110" s="226"/>
      <c r="I110" s="72"/>
    </row>
    <row r="111" spans="1:9" ht="15" hidden="1" x14ac:dyDescent="0.25">
      <c r="A111" s="234"/>
      <c r="B111" s="310"/>
      <c r="C111" s="235" t="s">
        <v>839</v>
      </c>
      <c r="D111" s="210">
        <v>879</v>
      </c>
      <c r="E111" s="211">
        <v>9.67741935483871</v>
      </c>
      <c r="F111" s="211">
        <v>9.67741935483871</v>
      </c>
      <c r="G111" s="212">
        <v>55.488274799075192</v>
      </c>
      <c r="H111" s="226"/>
      <c r="I111" s="72"/>
    </row>
    <row r="112" spans="1:9" ht="15" hidden="1" x14ac:dyDescent="0.25">
      <c r="A112" s="234"/>
      <c r="B112" s="310"/>
      <c r="C112" s="235" t="s">
        <v>840</v>
      </c>
      <c r="D112" s="210">
        <v>1120</v>
      </c>
      <c r="E112" s="211">
        <v>12.330727733127821</v>
      </c>
      <c r="F112" s="211">
        <v>12.330727733127821</v>
      </c>
      <c r="G112" s="212">
        <v>67.819002532203015</v>
      </c>
      <c r="H112" s="226">
        <v>4922</v>
      </c>
      <c r="I112" s="72">
        <f>H112/9083*100</f>
        <v>54.189144555763512</v>
      </c>
    </row>
    <row r="113" spans="1:9" ht="15" hidden="1" x14ac:dyDescent="0.25">
      <c r="A113" s="234"/>
      <c r="B113" s="310"/>
      <c r="C113" s="235" t="s">
        <v>841</v>
      </c>
      <c r="D113" s="210">
        <v>1428</v>
      </c>
      <c r="E113" s="211">
        <v>15.721677859737971</v>
      </c>
      <c r="F113" s="211">
        <v>15.721677859737971</v>
      </c>
      <c r="G113" s="212">
        <v>83.540680391940995</v>
      </c>
      <c r="H113" s="226"/>
      <c r="I113" s="72"/>
    </row>
    <row r="114" spans="1:9" ht="15" hidden="1" x14ac:dyDescent="0.25">
      <c r="A114" s="234"/>
      <c r="B114" s="310"/>
      <c r="C114" s="235" t="s">
        <v>842</v>
      </c>
      <c r="D114" s="210">
        <v>1495</v>
      </c>
      <c r="E114" s="211">
        <v>16.459319608059012</v>
      </c>
      <c r="F114" s="211">
        <v>16.459319608059012</v>
      </c>
      <c r="G114" s="212">
        <v>100</v>
      </c>
      <c r="H114" s="226"/>
      <c r="I114" s="72"/>
    </row>
    <row r="115" spans="1:9" ht="15.75" hidden="1" thickBot="1" x14ac:dyDescent="0.3">
      <c r="A115" s="236"/>
      <c r="B115" s="311"/>
      <c r="C115" s="237" t="s">
        <v>41</v>
      </c>
      <c r="D115" s="213">
        <v>9083</v>
      </c>
      <c r="E115" s="214">
        <v>100</v>
      </c>
      <c r="F115" s="214">
        <v>100</v>
      </c>
      <c r="G115" s="238"/>
      <c r="H115" s="226"/>
      <c r="I115" s="72"/>
    </row>
    <row r="116" spans="1:9" ht="15" hidden="1" x14ac:dyDescent="0.25">
      <c r="A116" s="226"/>
      <c r="B116" s="312"/>
      <c r="C116" s="226"/>
      <c r="D116" s="226"/>
      <c r="E116" s="226"/>
      <c r="F116" s="226"/>
      <c r="G116" s="226"/>
      <c r="H116" s="226"/>
      <c r="I116" s="72"/>
    </row>
    <row r="117" spans="1:9" ht="15.75" hidden="1" customHeight="1" thickBot="1" x14ac:dyDescent="0.3">
      <c r="A117" s="225" t="s">
        <v>852</v>
      </c>
      <c r="B117" s="307"/>
      <c r="C117" s="225"/>
      <c r="D117" s="225"/>
      <c r="E117" s="225"/>
      <c r="F117" s="225"/>
      <c r="G117" s="225"/>
      <c r="H117" s="226"/>
      <c r="I117" s="72"/>
    </row>
    <row r="118" spans="1:9" ht="16.5" hidden="1" thickTop="1" thickBot="1" x14ac:dyDescent="0.3">
      <c r="A118" s="227" t="s">
        <v>818</v>
      </c>
      <c r="B118" s="308"/>
      <c r="C118" s="228"/>
      <c r="D118" s="229" t="s">
        <v>175</v>
      </c>
      <c r="E118" s="230" t="s">
        <v>176</v>
      </c>
      <c r="F118" s="230" t="s">
        <v>819</v>
      </c>
      <c r="G118" s="231" t="s">
        <v>820</v>
      </c>
      <c r="H118" s="226"/>
      <c r="I118" s="72"/>
    </row>
    <row r="119" spans="1:9" ht="15.75" hidden="1" thickTop="1" x14ac:dyDescent="0.25">
      <c r="A119" s="232" t="s">
        <v>821</v>
      </c>
      <c r="B119" s="309"/>
      <c r="C119" s="233" t="s">
        <v>836</v>
      </c>
      <c r="D119" s="207">
        <v>57</v>
      </c>
      <c r="E119" s="208">
        <v>0.62754596498954085</v>
      </c>
      <c r="F119" s="208">
        <v>0.62754596498954085</v>
      </c>
      <c r="G119" s="209">
        <v>0.62754596498954085</v>
      </c>
      <c r="H119" s="226"/>
      <c r="I119" s="72"/>
    </row>
    <row r="120" spans="1:9" ht="15" hidden="1" x14ac:dyDescent="0.25">
      <c r="A120" s="234"/>
      <c r="B120" s="310"/>
      <c r="C120" s="235" t="s">
        <v>837</v>
      </c>
      <c r="D120" s="210">
        <v>1858</v>
      </c>
      <c r="E120" s="211">
        <v>20.455796542992402</v>
      </c>
      <c r="F120" s="211">
        <v>20.455796542992402</v>
      </c>
      <c r="G120" s="212">
        <v>21.083342507981943</v>
      </c>
      <c r="H120" s="226"/>
      <c r="I120" s="72"/>
    </row>
    <row r="121" spans="1:9" ht="15" hidden="1" x14ac:dyDescent="0.25">
      <c r="A121" s="234"/>
      <c r="B121" s="310"/>
      <c r="C121" s="235" t="s">
        <v>838</v>
      </c>
      <c r="D121" s="210">
        <v>5466</v>
      </c>
      <c r="E121" s="211">
        <v>60.17835516899703</v>
      </c>
      <c r="F121" s="211">
        <v>60.17835516899703</v>
      </c>
      <c r="G121" s="212">
        <v>81.261697676978969</v>
      </c>
      <c r="H121" s="226"/>
      <c r="I121" s="72"/>
    </row>
    <row r="122" spans="1:9" ht="15" hidden="1" x14ac:dyDescent="0.25">
      <c r="A122" s="234"/>
      <c r="B122" s="310"/>
      <c r="C122" s="235" t="s">
        <v>839</v>
      </c>
      <c r="D122" s="210">
        <v>547</v>
      </c>
      <c r="E122" s="211">
        <v>6.0222393482329624</v>
      </c>
      <c r="F122" s="211">
        <v>6.0222393482329624</v>
      </c>
      <c r="G122" s="212">
        <v>87.283937025211941</v>
      </c>
      <c r="H122" s="226"/>
      <c r="I122" s="72"/>
    </row>
    <row r="123" spans="1:9" ht="15" hidden="1" x14ac:dyDescent="0.25">
      <c r="A123" s="234"/>
      <c r="B123" s="310"/>
      <c r="C123" s="235" t="s">
        <v>840</v>
      </c>
      <c r="D123" s="210">
        <v>456</v>
      </c>
      <c r="E123" s="211">
        <v>5.0203677199163268</v>
      </c>
      <c r="F123" s="211">
        <v>5.0203677199163268</v>
      </c>
      <c r="G123" s="212">
        <v>92.304304745128263</v>
      </c>
      <c r="H123" s="226">
        <v>1702</v>
      </c>
      <c r="I123" s="72">
        <f>H123/9083*100</f>
        <v>18.738302323021028</v>
      </c>
    </row>
    <row r="124" spans="1:9" ht="15" hidden="1" x14ac:dyDescent="0.25">
      <c r="A124" s="234"/>
      <c r="B124" s="310"/>
      <c r="C124" s="235" t="s">
        <v>841</v>
      </c>
      <c r="D124" s="210">
        <v>430</v>
      </c>
      <c r="E124" s="211">
        <v>4.7341186832544313</v>
      </c>
      <c r="F124" s="211">
        <v>4.7341186832544313</v>
      </c>
      <c r="G124" s="212">
        <v>97.0384234283827</v>
      </c>
      <c r="H124" s="226"/>
      <c r="I124" s="72"/>
    </row>
    <row r="125" spans="1:9" ht="15" hidden="1" x14ac:dyDescent="0.25">
      <c r="A125" s="234"/>
      <c r="B125" s="310"/>
      <c r="C125" s="235" t="s">
        <v>842</v>
      </c>
      <c r="D125" s="210">
        <v>269</v>
      </c>
      <c r="E125" s="211">
        <v>2.9615765716173073</v>
      </c>
      <c r="F125" s="211">
        <v>2.9615765716173073</v>
      </c>
      <c r="G125" s="212">
        <v>100</v>
      </c>
      <c r="H125" s="226"/>
      <c r="I125" s="72"/>
    </row>
    <row r="126" spans="1:9" ht="15.75" hidden="1" thickBot="1" x14ac:dyDescent="0.3">
      <c r="A126" s="236"/>
      <c r="B126" s="311"/>
      <c r="C126" s="237" t="s">
        <v>41</v>
      </c>
      <c r="D126" s="213">
        <v>9083</v>
      </c>
      <c r="E126" s="214">
        <v>100</v>
      </c>
      <c r="F126" s="214">
        <v>100</v>
      </c>
      <c r="G126" s="238"/>
      <c r="H126" s="226"/>
      <c r="I126" s="72"/>
    </row>
    <row r="127" spans="1:9" ht="15" hidden="1" x14ac:dyDescent="0.25">
      <c r="A127" s="226"/>
      <c r="B127" s="312"/>
      <c r="C127" s="226"/>
      <c r="D127" s="226"/>
      <c r="E127" s="226"/>
      <c r="F127" s="226"/>
      <c r="G127" s="226"/>
      <c r="H127" s="226"/>
      <c r="I127" s="72"/>
    </row>
    <row r="128" spans="1:9" ht="15.75" hidden="1" customHeight="1" thickBot="1" x14ac:dyDescent="0.3">
      <c r="A128" s="225" t="s">
        <v>853</v>
      </c>
      <c r="B128" s="307"/>
      <c r="C128" s="225"/>
      <c r="D128" s="225"/>
      <c r="E128" s="225"/>
      <c r="F128" s="225"/>
      <c r="G128" s="225"/>
      <c r="H128" s="226"/>
      <c r="I128" s="72"/>
    </row>
    <row r="129" spans="1:9" ht="16.5" hidden="1" thickTop="1" thickBot="1" x14ac:dyDescent="0.3">
      <c r="A129" s="227" t="s">
        <v>818</v>
      </c>
      <c r="B129" s="308"/>
      <c r="C129" s="228"/>
      <c r="D129" s="229" t="s">
        <v>175</v>
      </c>
      <c r="E129" s="230" t="s">
        <v>176</v>
      </c>
      <c r="F129" s="230" t="s">
        <v>819</v>
      </c>
      <c r="G129" s="231" t="s">
        <v>820</v>
      </c>
      <c r="H129" s="226"/>
      <c r="I129" s="72"/>
    </row>
    <row r="130" spans="1:9" ht="15.75" hidden="1" thickTop="1" x14ac:dyDescent="0.25">
      <c r="A130" s="232" t="s">
        <v>821</v>
      </c>
      <c r="B130" s="309"/>
      <c r="C130" s="233" t="s">
        <v>836</v>
      </c>
      <c r="D130" s="207">
        <v>50</v>
      </c>
      <c r="E130" s="208">
        <v>0.55047891665749205</v>
      </c>
      <c r="F130" s="208">
        <v>0.55047891665749205</v>
      </c>
      <c r="G130" s="209">
        <v>0.55047891665749205</v>
      </c>
      <c r="H130" s="226"/>
      <c r="I130" s="72"/>
    </row>
    <row r="131" spans="1:9" ht="15" hidden="1" x14ac:dyDescent="0.25">
      <c r="A131" s="234"/>
      <c r="B131" s="310"/>
      <c r="C131" s="235" t="s">
        <v>837</v>
      </c>
      <c r="D131" s="210">
        <v>677</v>
      </c>
      <c r="E131" s="211">
        <v>7.4534845315424416</v>
      </c>
      <c r="F131" s="211">
        <v>7.4534845315424416</v>
      </c>
      <c r="G131" s="212">
        <v>8.0039634481999347</v>
      </c>
      <c r="H131" s="226"/>
      <c r="I131" s="72"/>
    </row>
    <row r="132" spans="1:9" ht="15" hidden="1" x14ac:dyDescent="0.25">
      <c r="A132" s="234"/>
      <c r="B132" s="310"/>
      <c r="C132" s="235" t="s">
        <v>838</v>
      </c>
      <c r="D132" s="210">
        <v>5839</v>
      </c>
      <c r="E132" s="211">
        <v>64.284927887261915</v>
      </c>
      <c r="F132" s="211">
        <v>64.284927887261915</v>
      </c>
      <c r="G132" s="212">
        <v>72.288891335461855</v>
      </c>
      <c r="H132" s="226"/>
      <c r="I132" s="72"/>
    </row>
    <row r="133" spans="1:9" ht="15" hidden="1" x14ac:dyDescent="0.25">
      <c r="A133" s="234"/>
      <c r="B133" s="310"/>
      <c r="C133" s="235" t="s">
        <v>839</v>
      </c>
      <c r="D133" s="210">
        <v>778</v>
      </c>
      <c r="E133" s="211">
        <v>8.5654519431905758</v>
      </c>
      <c r="F133" s="211">
        <v>8.5654519431905758</v>
      </c>
      <c r="G133" s="212">
        <v>80.854343278652422</v>
      </c>
      <c r="H133" s="226"/>
      <c r="I133" s="72"/>
    </row>
    <row r="134" spans="1:9" ht="15" hidden="1" x14ac:dyDescent="0.25">
      <c r="A134" s="234"/>
      <c r="B134" s="310"/>
      <c r="C134" s="235" t="s">
        <v>840</v>
      </c>
      <c r="D134" s="210">
        <v>813</v>
      </c>
      <c r="E134" s="211">
        <v>8.9507871848508209</v>
      </c>
      <c r="F134" s="211">
        <v>8.9507871848508209</v>
      </c>
      <c r="G134" s="212">
        <v>89.805130463503247</v>
      </c>
      <c r="H134" s="226">
        <v>2517</v>
      </c>
      <c r="I134" s="72">
        <f>H134/9083*100</f>
        <v>27.711108664538148</v>
      </c>
    </row>
    <row r="135" spans="1:9" ht="15" hidden="1" x14ac:dyDescent="0.25">
      <c r="A135" s="234"/>
      <c r="B135" s="310"/>
      <c r="C135" s="235" t="s">
        <v>841</v>
      </c>
      <c r="D135" s="210">
        <v>773</v>
      </c>
      <c r="E135" s="211">
        <v>8.5104040515248265</v>
      </c>
      <c r="F135" s="211">
        <v>8.5104040515248265</v>
      </c>
      <c r="G135" s="212">
        <v>98.315534515028077</v>
      </c>
      <c r="H135" s="226"/>
      <c r="I135" s="72"/>
    </row>
    <row r="136" spans="1:9" ht="15" hidden="1" x14ac:dyDescent="0.25">
      <c r="A136" s="234"/>
      <c r="B136" s="310"/>
      <c r="C136" s="235" t="s">
        <v>842</v>
      </c>
      <c r="D136" s="210">
        <v>153</v>
      </c>
      <c r="E136" s="211">
        <v>1.6844654849719256</v>
      </c>
      <c r="F136" s="211">
        <v>1.6844654849719256</v>
      </c>
      <c r="G136" s="212">
        <v>100</v>
      </c>
      <c r="H136" s="226"/>
      <c r="I136" s="72"/>
    </row>
    <row r="137" spans="1:9" ht="15.75" hidden="1" thickBot="1" x14ac:dyDescent="0.3">
      <c r="A137" s="236"/>
      <c r="B137" s="311"/>
      <c r="C137" s="237" t="s">
        <v>41</v>
      </c>
      <c r="D137" s="213">
        <v>9083</v>
      </c>
      <c r="E137" s="214">
        <v>100</v>
      </c>
      <c r="F137" s="214">
        <v>100</v>
      </c>
      <c r="G137" s="238"/>
      <c r="H137" s="226"/>
      <c r="I137" s="72"/>
    </row>
    <row r="138" spans="1:9" ht="15" hidden="1" x14ac:dyDescent="0.25">
      <c r="A138" s="226"/>
      <c r="B138" s="312"/>
      <c r="C138" s="226"/>
      <c r="D138" s="226"/>
      <c r="E138" s="226"/>
      <c r="F138" s="226"/>
      <c r="G138" s="226"/>
      <c r="H138" s="226"/>
      <c r="I138" s="72"/>
    </row>
    <row r="139" spans="1:9" ht="15.75" hidden="1" customHeight="1" thickBot="1" x14ac:dyDescent="0.3">
      <c r="A139" s="225" t="s">
        <v>854</v>
      </c>
      <c r="B139" s="307"/>
      <c r="C139" s="225"/>
      <c r="D139" s="225"/>
      <c r="E139" s="225"/>
      <c r="F139" s="225"/>
      <c r="G139" s="225"/>
      <c r="H139" s="226"/>
      <c r="I139" s="72"/>
    </row>
    <row r="140" spans="1:9" ht="16.5" hidden="1" thickTop="1" thickBot="1" x14ac:dyDescent="0.3">
      <c r="A140" s="227" t="s">
        <v>818</v>
      </c>
      <c r="B140" s="308"/>
      <c r="C140" s="228"/>
      <c r="D140" s="229" t="s">
        <v>175</v>
      </c>
      <c r="E140" s="230" t="s">
        <v>176</v>
      </c>
      <c r="F140" s="230" t="s">
        <v>819</v>
      </c>
      <c r="G140" s="231" t="s">
        <v>820</v>
      </c>
      <c r="H140" s="226"/>
      <c r="I140" s="72"/>
    </row>
    <row r="141" spans="1:9" ht="15.75" hidden="1" thickTop="1" x14ac:dyDescent="0.25">
      <c r="A141" s="232" t="s">
        <v>821</v>
      </c>
      <c r="B141" s="309"/>
      <c r="C141" s="233" t="s">
        <v>836</v>
      </c>
      <c r="D141" s="207">
        <v>52</v>
      </c>
      <c r="E141" s="208">
        <v>0.57249807332379166</v>
      </c>
      <c r="F141" s="208">
        <v>0.57249807332379166</v>
      </c>
      <c r="G141" s="209">
        <v>0.57249807332379166</v>
      </c>
      <c r="H141" s="226"/>
      <c r="I141" s="72"/>
    </row>
    <row r="142" spans="1:9" ht="15" hidden="1" x14ac:dyDescent="0.25">
      <c r="A142" s="234"/>
      <c r="B142" s="310"/>
      <c r="C142" s="235" t="s">
        <v>837</v>
      </c>
      <c r="D142" s="210">
        <v>6968</v>
      </c>
      <c r="E142" s="211">
        <v>76.714741825388089</v>
      </c>
      <c r="F142" s="211">
        <v>76.714741825388089</v>
      </c>
      <c r="G142" s="212">
        <v>77.287239898711874</v>
      </c>
      <c r="H142" s="226"/>
      <c r="I142" s="72"/>
    </row>
    <row r="143" spans="1:9" ht="15" hidden="1" x14ac:dyDescent="0.25">
      <c r="A143" s="234"/>
      <c r="B143" s="310"/>
      <c r="C143" s="235" t="s">
        <v>838</v>
      </c>
      <c r="D143" s="210">
        <v>1648</v>
      </c>
      <c r="E143" s="211">
        <v>18.143785093030935</v>
      </c>
      <c r="F143" s="211">
        <v>18.143785093030935</v>
      </c>
      <c r="G143" s="212">
        <v>95.431024991742817</v>
      </c>
      <c r="H143" s="226"/>
      <c r="I143" s="72"/>
    </row>
    <row r="144" spans="1:9" ht="15" hidden="1" x14ac:dyDescent="0.25">
      <c r="A144" s="234"/>
      <c r="B144" s="310"/>
      <c r="C144" s="235" t="s">
        <v>839</v>
      </c>
      <c r="D144" s="210">
        <v>158</v>
      </c>
      <c r="E144" s="211">
        <v>1.7395133766376747</v>
      </c>
      <c r="F144" s="211">
        <v>1.7395133766376747</v>
      </c>
      <c r="G144" s="212">
        <v>97.170538368380491</v>
      </c>
      <c r="H144" s="226">
        <v>415</v>
      </c>
      <c r="I144" s="72">
        <f>H144/9083*100</f>
        <v>4.5689750082571843</v>
      </c>
    </row>
    <row r="145" spans="1:9" ht="15" hidden="1" x14ac:dyDescent="0.25">
      <c r="A145" s="234"/>
      <c r="B145" s="310"/>
      <c r="C145" s="235" t="s">
        <v>840</v>
      </c>
      <c r="D145" s="210">
        <v>118</v>
      </c>
      <c r="E145" s="211">
        <v>1.2991302433116811</v>
      </c>
      <c r="F145" s="211">
        <v>1.2991302433116811</v>
      </c>
      <c r="G145" s="212">
        <v>98.469668611692171</v>
      </c>
      <c r="H145" s="226"/>
      <c r="I145" s="72"/>
    </row>
    <row r="146" spans="1:9" ht="15" hidden="1" x14ac:dyDescent="0.25">
      <c r="A146" s="234"/>
      <c r="B146" s="310"/>
      <c r="C146" s="235" t="s">
        <v>841</v>
      </c>
      <c r="D146" s="210">
        <v>99</v>
      </c>
      <c r="E146" s="211">
        <v>1.0899482549818342</v>
      </c>
      <c r="F146" s="211">
        <v>1.0899482549818342</v>
      </c>
      <c r="G146" s="212">
        <v>99.559616866674006</v>
      </c>
      <c r="H146" s="226"/>
      <c r="I146" s="72"/>
    </row>
    <row r="147" spans="1:9" ht="15" hidden="1" x14ac:dyDescent="0.25">
      <c r="A147" s="234"/>
      <c r="B147" s="310"/>
      <c r="C147" s="235" t="s">
        <v>842</v>
      </c>
      <c r="D147" s="210">
        <v>40</v>
      </c>
      <c r="E147" s="215">
        <v>0.4403831333259936</v>
      </c>
      <c r="F147" s="215">
        <v>0.4403831333259936</v>
      </c>
      <c r="G147" s="212">
        <v>100</v>
      </c>
      <c r="H147" s="226"/>
      <c r="I147" s="72"/>
    </row>
    <row r="148" spans="1:9" ht="15.75" hidden="1" thickBot="1" x14ac:dyDescent="0.3">
      <c r="A148" s="236"/>
      <c r="B148" s="311"/>
      <c r="C148" s="237" t="s">
        <v>41</v>
      </c>
      <c r="D148" s="213">
        <v>9083</v>
      </c>
      <c r="E148" s="214">
        <v>100</v>
      </c>
      <c r="F148" s="214">
        <v>100</v>
      </c>
      <c r="G148" s="238"/>
      <c r="H148" s="226"/>
      <c r="I148" s="72"/>
    </row>
    <row r="149" spans="1:9" ht="15" hidden="1" x14ac:dyDescent="0.25">
      <c r="A149" s="226"/>
      <c r="B149" s="312"/>
      <c r="C149" s="226"/>
      <c r="D149" s="226"/>
      <c r="E149" s="226"/>
      <c r="F149" s="226"/>
      <c r="G149" s="226"/>
      <c r="H149" s="226"/>
      <c r="I149" s="72"/>
    </row>
    <row r="150" spans="1:9" ht="15.75" hidden="1" customHeight="1" thickBot="1" x14ac:dyDescent="0.3">
      <c r="A150" s="225" t="s">
        <v>855</v>
      </c>
      <c r="B150" s="307"/>
      <c r="C150" s="225"/>
      <c r="D150" s="225"/>
      <c r="E150" s="225"/>
      <c r="F150" s="225"/>
      <c r="G150" s="225"/>
      <c r="H150" s="226"/>
      <c r="I150" s="72"/>
    </row>
    <row r="151" spans="1:9" ht="16.5" hidden="1" thickTop="1" thickBot="1" x14ac:dyDescent="0.3">
      <c r="A151" s="227" t="s">
        <v>818</v>
      </c>
      <c r="B151" s="308"/>
      <c r="C151" s="228"/>
      <c r="D151" s="229" t="s">
        <v>175</v>
      </c>
      <c r="E151" s="230" t="s">
        <v>176</v>
      </c>
      <c r="F151" s="230" t="s">
        <v>819</v>
      </c>
      <c r="G151" s="231" t="s">
        <v>820</v>
      </c>
      <c r="H151" s="226"/>
      <c r="I151" s="72"/>
    </row>
    <row r="152" spans="1:9" ht="15.75" hidden="1" thickTop="1" x14ac:dyDescent="0.25">
      <c r="A152" s="232" t="s">
        <v>821</v>
      </c>
      <c r="B152" s="309"/>
      <c r="C152" s="233" t="s">
        <v>836</v>
      </c>
      <c r="D152" s="207">
        <v>51</v>
      </c>
      <c r="E152" s="208">
        <v>0.56148849499064191</v>
      </c>
      <c r="F152" s="208">
        <v>0.56148849499064191</v>
      </c>
      <c r="G152" s="209">
        <v>0.56148849499064191</v>
      </c>
      <c r="H152" s="226"/>
      <c r="I152" s="72"/>
    </row>
    <row r="153" spans="1:9" ht="15" hidden="1" x14ac:dyDescent="0.25">
      <c r="A153" s="234"/>
      <c r="B153" s="310"/>
      <c r="C153" s="235" t="s">
        <v>837</v>
      </c>
      <c r="D153" s="210">
        <v>378</v>
      </c>
      <c r="E153" s="211">
        <v>4.1616206099306394</v>
      </c>
      <c r="F153" s="211">
        <v>4.1616206099306394</v>
      </c>
      <c r="G153" s="212">
        <v>4.7231091049212814</v>
      </c>
      <c r="H153" s="226"/>
      <c r="I153" s="72"/>
    </row>
    <row r="154" spans="1:9" ht="15" hidden="1" x14ac:dyDescent="0.25">
      <c r="A154" s="234"/>
      <c r="B154" s="310"/>
      <c r="C154" s="235" t="s">
        <v>838</v>
      </c>
      <c r="D154" s="210">
        <v>6647</v>
      </c>
      <c r="E154" s="211">
        <v>73.180667180446989</v>
      </c>
      <c r="F154" s="211">
        <v>73.180667180446989</v>
      </c>
      <c r="G154" s="212">
        <v>77.903776285368266</v>
      </c>
      <c r="H154" s="226"/>
      <c r="I154" s="72"/>
    </row>
    <row r="155" spans="1:9" ht="15" hidden="1" x14ac:dyDescent="0.25">
      <c r="A155" s="234"/>
      <c r="B155" s="310"/>
      <c r="C155" s="235" t="s">
        <v>839</v>
      </c>
      <c r="D155" s="210">
        <v>694</v>
      </c>
      <c r="E155" s="211">
        <v>7.6406473632059893</v>
      </c>
      <c r="F155" s="211">
        <v>7.6406473632059893</v>
      </c>
      <c r="G155" s="212">
        <v>85.544423648574266</v>
      </c>
      <c r="H155" s="226"/>
      <c r="I155" s="72"/>
    </row>
    <row r="156" spans="1:9" ht="15" hidden="1" x14ac:dyDescent="0.25">
      <c r="A156" s="234"/>
      <c r="B156" s="310"/>
      <c r="C156" s="235" t="s">
        <v>840</v>
      </c>
      <c r="D156" s="210">
        <v>615</v>
      </c>
      <c r="E156" s="211">
        <v>6.770890674887152</v>
      </c>
      <c r="F156" s="211">
        <v>6.770890674887152</v>
      </c>
      <c r="G156" s="212">
        <v>92.315314323461408</v>
      </c>
      <c r="H156" s="226">
        <v>2007</v>
      </c>
      <c r="I156" s="72">
        <f>H156/9083*100</f>
        <v>22.09622371463173</v>
      </c>
    </row>
    <row r="157" spans="1:9" ht="15" hidden="1" x14ac:dyDescent="0.25">
      <c r="A157" s="234"/>
      <c r="B157" s="310"/>
      <c r="C157" s="235" t="s">
        <v>841</v>
      </c>
      <c r="D157" s="210">
        <v>552</v>
      </c>
      <c r="E157" s="211">
        <v>6.0772872398987117</v>
      </c>
      <c r="F157" s="211">
        <v>6.0772872398987117</v>
      </c>
      <c r="G157" s="212">
        <v>98.392601563360117</v>
      </c>
      <c r="H157" s="226"/>
    </row>
    <row r="158" spans="1:9" ht="15" hidden="1" x14ac:dyDescent="0.25">
      <c r="A158" s="234"/>
      <c r="B158" s="310"/>
      <c r="C158" s="235" t="s">
        <v>842</v>
      </c>
      <c r="D158" s="210">
        <v>146</v>
      </c>
      <c r="E158" s="211">
        <v>1.6073984366398766</v>
      </c>
      <c r="F158" s="211">
        <v>1.6073984366398766</v>
      </c>
      <c r="G158" s="212">
        <v>100</v>
      </c>
      <c r="H158" s="226"/>
    </row>
    <row r="159" spans="1:9" ht="15.75" hidden="1" thickBot="1" x14ac:dyDescent="0.3">
      <c r="A159" s="236"/>
      <c r="B159" s="311"/>
      <c r="C159" s="237" t="s">
        <v>41</v>
      </c>
      <c r="D159" s="213">
        <v>9083</v>
      </c>
      <c r="E159" s="214">
        <v>100</v>
      </c>
      <c r="F159" s="214">
        <v>100</v>
      </c>
      <c r="G159" s="238"/>
      <c r="H159" s="226"/>
    </row>
    <row r="160" spans="1:9" ht="15" hidden="1" x14ac:dyDescent="0.25"/>
    <row r="162" spans="1:1" ht="15" x14ac:dyDescent="0.25">
      <c r="A162" s="305"/>
    </row>
    <row r="163" spans="1:1" ht="15" x14ac:dyDescent="0.25">
      <c r="A163" s="305"/>
    </row>
    <row r="164" spans="1:1" ht="15" x14ac:dyDescent="0.25">
      <c r="A164" s="305"/>
    </row>
    <row r="165" spans="1:1" ht="15" x14ac:dyDescent="0.25">
      <c r="A165" s="305"/>
    </row>
  </sheetData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&amp;R&amp;[18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view="pageBreakPreview" zoomScaleNormal="100" zoomScaleSheetLayoutView="100" workbookViewId="0"/>
  </sheetViews>
  <sheetFormatPr defaultRowHeight="14.4" x14ac:dyDescent="0.3"/>
  <cols>
    <col min="1" max="1" width="35.88671875" style="186" customWidth="1"/>
    <col min="2" max="3" width="9.109375" style="63"/>
  </cols>
  <sheetData>
    <row r="1" spans="1:11" s="787" customFormat="1" ht="25.05" customHeight="1" x14ac:dyDescent="0.3">
      <c r="A1" s="789" t="s">
        <v>1033</v>
      </c>
      <c r="B1" s="789"/>
      <c r="C1" s="790"/>
      <c r="D1" s="791"/>
      <c r="E1" s="791"/>
      <c r="F1" s="791"/>
      <c r="G1" s="791"/>
      <c r="H1" s="791"/>
    </row>
    <row r="2" spans="1:11" s="260" customFormat="1" ht="15.75" thickBot="1" x14ac:dyDescent="0.3">
      <c r="A2" s="186"/>
      <c r="B2" s="261" t="s">
        <v>168</v>
      </c>
    </row>
    <row r="3" spans="1:11" s="63" customFormat="1" ht="15.75" customHeight="1" thickTop="1" thickBot="1" x14ac:dyDescent="0.3">
      <c r="A3" s="247" t="s">
        <v>912</v>
      </c>
      <c r="B3" s="679">
        <v>40.93070162800749</v>
      </c>
      <c r="C3" s="252"/>
    </row>
    <row r="4" spans="1:11" s="63" customFormat="1" ht="16.5" thickTop="1" thickBot="1" x14ac:dyDescent="0.3">
      <c r="A4" s="247" t="s">
        <v>881</v>
      </c>
      <c r="B4" s="679">
        <v>39.518801325457424</v>
      </c>
    </row>
    <row r="5" spans="1:11" s="63" customFormat="1" ht="16.5" thickTop="1" thickBot="1" x14ac:dyDescent="0.3">
      <c r="A5" s="252" t="s">
        <v>882</v>
      </c>
      <c r="B5" s="679">
        <v>69.860250684339434</v>
      </c>
    </row>
    <row r="6" spans="1:11" s="63" customFormat="1" ht="16.5" thickTop="1" thickBot="1" x14ac:dyDescent="0.3">
      <c r="A6" s="252" t="s">
        <v>883</v>
      </c>
      <c r="B6" s="679">
        <v>69.154300533064401</v>
      </c>
    </row>
    <row r="7" spans="1:11" s="63" customFormat="1" ht="16.5" thickTop="1" thickBot="1" x14ac:dyDescent="0.3">
      <c r="A7" s="252" t="s">
        <v>884</v>
      </c>
      <c r="B7" s="679">
        <v>37.689093790520097</v>
      </c>
    </row>
    <row r="8" spans="1:11" s="260" customFormat="1" ht="16.5" thickTop="1" thickBot="1" x14ac:dyDescent="0.3">
      <c r="A8" s="252" t="s">
        <v>913</v>
      </c>
      <c r="B8" s="679">
        <v>38.106901022907365</v>
      </c>
    </row>
    <row r="9" spans="1:11" s="63" customFormat="1" ht="16.5" thickTop="1" thickBot="1" x14ac:dyDescent="0.3">
      <c r="A9" s="252" t="s">
        <v>885</v>
      </c>
      <c r="B9" s="679">
        <v>32.272006915430055</v>
      </c>
      <c r="J9" s="216"/>
      <c r="K9" s="72"/>
    </row>
    <row r="10" spans="1:11" s="63" customFormat="1" ht="16.5" thickTop="1" thickBot="1" x14ac:dyDescent="0.3">
      <c r="A10" s="252" t="s">
        <v>886</v>
      </c>
      <c r="B10" s="679">
        <v>27.503241607837488</v>
      </c>
    </row>
    <row r="11" spans="1:11" s="63" customFormat="1" ht="16.5" thickTop="1" thickBot="1" x14ac:dyDescent="0.3">
      <c r="A11" s="252" t="s">
        <v>887</v>
      </c>
      <c r="B11" s="679">
        <v>57.297219420832732</v>
      </c>
    </row>
    <row r="12" spans="1:11" s="63" customFormat="1" ht="16.5" thickTop="1" thickBot="1" x14ac:dyDescent="0.3">
      <c r="A12" s="252" t="s">
        <v>947</v>
      </c>
      <c r="B12" s="679">
        <v>31.65249963982135</v>
      </c>
    </row>
    <row r="13" spans="1:11" s="63" customFormat="1" ht="16.5" thickTop="1" thickBot="1" x14ac:dyDescent="0.3">
      <c r="A13" s="252" t="s">
        <v>888</v>
      </c>
      <c r="B13" s="679">
        <v>55.006483215674976</v>
      </c>
    </row>
    <row r="14" spans="1:11" s="63" customFormat="1" ht="16.5" thickTop="1" thickBot="1" x14ac:dyDescent="0.3">
      <c r="A14" s="252" t="s">
        <v>889</v>
      </c>
      <c r="B14" s="679">
        <v>68.952600489842965</v>
      </c>
    </row>
    <row r="15" spans="1:11" s="63" customFormat="1" ht="15.75" thickTop="1" x14ac:dyDescent="0.25">
      <c r="A15" s="252" t="s">
        <v>890</v>
      </c>
      <c r="B15" s="679">
        <v>84.613168131393167</v>
      </c>
    </row>
    <row r="16" spans="1:11" s="63" customFormat="1" ht="15" x14ac:dyDescent="0.25">
      <c r="A16" s="252"/>
      <c r="B16" s="216"/>
    </row>
    <row r="17" spans="1:5" s="63" customFormat="1" ht="15" x14ac:dyDescent="0.25">
      <c r="A17" s="252"/>
      <c r="B17" s="216"/>
    </row>
    <row r="18" spans="1:5" s="63" customFormat="1" ht="15" x14ac:dyDescent="0.25">
      <c r="A18" s="252"/>
      <c r="B18" s="216"/>
    </row>
    <row r="19" spans="1:5" ht="15.75" hidden="1" customHeight="1" thickBot="1" x14ac:dyDescent="0.3">
      <c r="A19" s="246" t="s">
        <v>856</v>
      </c>
      <c r="B19" s="242"/>
      <c r="C19" s="242"/>
      <c r="D19" s="216"/>
    </row>
    <row r="20" spans="1:5" ht="26.25" hidden="1" thickTop="1" thickBot="1" x14ac:dyDescent="0.3">
      <c r="A20" s="243" t="s">
        <v>818</v>
      </c>
      <c r="B20" s="244"/>
      <c r="C20" s="217" t="s">
        <v>820</v>
      </c>
      <c r="D20" s="216"/>
    </row>
    <row r="21" spans="1:5" ht="15.75" hidden="1" thickTop="1" x14ac:dyDescent="0.25">
      <c r="A21" s="248" t="s">
        <v>821</v>
      </c>
      <c r="B21" s="218" t="s">
        <v>857</v>
      </c>
      <c r="C21" s="219">
        <v>58.670042937355497</v>
      </c>
      <c r="D21" s="216"/>
    </row>
    <row r="22" spans="1:5" ht="15" hidden="1" x14ac:dyDescent="0.25">
      <c r="A22" s="249"/>
      <c r="B22" s="220" t="s">
        <v>858</v>
      </c>
      <c r="C22" s="221">
        <v>75.569745678740503</v>
      </c>
      <c r="D22" s="216"/>
    </row>
    <row r="23" spans="1:5" ht="15" hidden="1" x14ac:dyDescent="0.25">
      <c r="A23" s="249"/>
      <c r="B23" s="220" t="s">
        <v>859</v>
      </c>
      <c r="C23" s="221">
        <v>89.265661125178909</v>
      </c>
      <c r="D23" s="216">
        <v>3686</v>
      </c>
      <c r="E23" s="72">
        <f>D23/9083*100</f>
        <v>40.581305735990313</v>
      </c>
    </row>
    <row r="24" spans="1:5" ht="15" hidden="1" x14ac:dyDescent="0.25">
      <c r="A24" s="249"/>
      <c r="B24" s="220" t="s">
        <v>860</v>
      </c>
      <c r="C24" s="221">
        <v>96.355829571727398</v>
      </c>
      <c r="D24" s="216"/>
      <c r="E24" s="72"/>
    </row>
    <row r="25" spans="1:5" ht="15" hidden="1" x14ac:dyDescent="0.25">
      <c r="A25" s="249"/>
      <c r="B25" s="220" t="s">
        <v>861</v>
      </c>
      <c r="C25" s="221">
        <v>99.251348673345817</v>
      </c>
      <c r="D25" s="216"/>
      <c r="E25" s="72"/>
    </row>
    <row r="26" spans="1:5" ht="15" hidden="1" x14ac:dyDescent="0.25">
      <c r="A26" s="249"/>
      <c r="B26" s="220" t="s">
        <v>836</v>
      </c>
      <c r="C26" s="221">
        <v>100</v>
      </c>
      <c r="D26" s="216"/>
      <c r="E26" s="72"/>
    </row>
    <row r="27" spans="1:5" ht="15.75" hidden="1" thickBot="1" x14ac:dyDescent="0.3">
      <c r="A27" s="250"/>
      <c r="B27" s="222" t="s">
        <v>41</v>
      </c>
      <c r="C27" s="223"/>
      <c r="D27" s="216"/>
      <c r="E27" s="72"/>
    </row>
    <row r="28" spans="1:5" ht="15" hidden="1" x14ac:dyDescent="0.25">
      <c r="A28" s="251"/>
      <c r="B28" s="216"/>
      <c r="C28" s="216"/>
      <c r="D28" s="216"/>
      <c r="E28" s="72"/>
    </row>
    <row r="29" spans="1:5" ht="15.75" hidden="1" customHeight="1" thickBot="1" x14ac:dyDescent="0.25">
      <c r="A29" s="247" t="s">
        <v>862</v>
      </c>
      <c r="B29" s="245"/>
      <c r="C29" s="245"/>
      <c r="D29" s="216"/>
      <c r="E29" s="72"/>
    </row>
    <row r="30" spans="1:5" ht="26.25" hidden="1" thickTop="1" thickBot="1" x14ac:dyDescent="0.3">
      <c r="A30" s="243" t="s">
        <v>818</v>
      </c>
      <c r="B30" s="244"/>
      <c r="C30" s="217" t="s">
        <v>820</v>
      </c>
      <c r="D30" s="216"/>
      <c r="E30" s="72"/>
    </row>
    <row r="31" spans="1:5" ht="15.75" hidden="1" thickTop="1" x14ac:dyDescent="0.25">
      <c r="A31" s="248" t="s">
        <v>821</v>
      </c>
      <c r="B31" s="218" t="s">
        <v>857</v>
      </c>
      <c r="C31" s="219">
        <v>58.570956732357153</v>
      </c>
      <c r="D31" s="216"/>
      <c r="E31" s="72"/>
    </row>
    <row r="32" spans="1:5" ht="15" hidden="1" x14ac:dyDescent="0.25">
      <c r="A32" s="249"/>
      <c r="B32" s="220" t="s">
        <v>858</v>
      </c>
      <c r="C32" s="221">
        <v>73.852251458769132</v>
      </c>
      <c r="D32" s="216"/>
      <c r="E32" s="72"/>
    </row>
    <row r="33" spans="1:5" ht="15" hidden="1" x14ac:dyDescent="0.25">
      <c r="A33" s="249"/>
      <c r="B33" s="220" t="s">
        <v>859</v>
      </c>
      <c r="C33" s="221">
        <v>87.316965760211389</v>
      </c>
      <c r="D33" s="216">
        <v>3680</v>
      </c>
      <c r="E33" s="72">
        <f>D33/9083*100</f>
        <v>40.51524826599141</v>
      </c>
    </row>
    <row r="34" spans="1:5" ht="15" hidden="1" x14ac:dyDescent="0.25">
      <c r="A34" s="249"/>
      <c r="B34" s="220" t="s">
        <v>860</v>
      </c>
      <c r="C34" s="221">
        <v>94.847517340085872</v>
      </c>
      <c r="D34" s="216"/>
      <c r="E34" s="72"/>
    </row>
    <row r="35" spans="1:5" ht="15" hidden="1" x14ac:dyDescent="0.25">
      <c r="A35" s="249"/>
      <c r="B35" s="220" t="s">
        <v>861</v>
      </c>
      <c r="C35" s="221">
        <v>99.086204998348563</v>
      </c>
      <c r="D35" s="216"/>
      <c r="E35" s="72"/>
    </row>
    <row r="36" spans="1:5" ht="15" hidden="1" x14ac:dyDescent="0.25">
      <c r="A36" s="249"/>
      <c r="B36" s="220" t="s">
        <v>836</v>
      </c>
      <c r="C36" s="221">
        <v>100</v>
      </c>
      <c r="D36" s="216"/>
      <c r="E36" s="72"/>
    </row>
    <row r="37" spans="1:5" ht="15.75" hidden="1" thickBot="1" x14ac:dyDescent="0.3">
      <c r="A37" s="250"/>
      <c r="B37" s="222" t="s">
        <v>41</v>
      </c>
      <c r="C37" s="223"/>
      <c r="D37" s="216"/>
      <c r="E37" s="72"/>
    </row>
    <row r="38" spans="1:5" ht="15" hidden="1" x14ac:dyDescent="0.25">
      <c r="A38" s="251"/>
      <c r="B38" s="216"/>
      <c r="C38" s="216"/>
      <c r="D38" s="216"/>
      <c r="E38" s="72"/>
    </row>
    <row r="39" spans="1:5" ht="15.75" hidden="1" customHeight="1" thickBot="1" x14ac:dyDescent="0.25">
      <c r="A39" s="252" t="s">
        <v>863</v>
      </c>
      <c r="B39" s="245"/>
      <c r="C39" s="245"/>
      <c r="D39" s="216"/>
      <c r="E39" s="72"/>
    </row>
    <row r="40" spans="1:5" ht="26.25" hidden="1" thickTop="1" thickBot="1" x14ac:dyDescent="0.3">
      <c r="A40" s="243" t="s">
        <v>818</v>
      </c>
      <c r="B40" s="244"/>
      <c r="C40" s="217" t="s">
        <v>820</v>
      </c>
      <c r="D40" s="216"/>
      <c r="E40" s="72"/>
    </row>
    <row r="41" spans="1:5" ht="15.75" hidden="1" thickTop="1" x14ac:dyDescent="0.25">
      <c r="A41" s="248" t="s">
        <v>821</v>
      </c>
      <c r="B41" s="218" t="s">
        <v>857</v>
      </c>
      <c r="C41" s="219">
        <v>28.151491797864143</v>
      </c>
      <c r="D41" s="216"/>
      <c r="E41" s="72"/>
    </row>
    <row r="42" spans="1:5" ht="15" hidden="1" x14ac:dyDescent="0.25">
      <c r="A42" s="249"/>
      <c r="B42" s="220" t="s">
        <v>858</v>
      </c>
      <c r="C42" s="221">
        <v>37.652757899372453</v>
      </c>
      <c r="D42" s="216"/>
      <c r="E42" s="72"/>
    </row>
    <row r="43" spans="1:5" ht="15" hidden="1" x14ac:dyDescent="0.25">
      <c r="A43" s="249"/>
      <c r="B43" s="220" t="s">
        <v>859</v>
      </c>
      <c r="C43" s="221">
        <v>50.027523945832876</v>
      </c>
      <c r="D43" s="216">
        <v>6435</v>
      </c>
      <c r="E43" s="72">
        <f>D43/9083*100</f>
        <v>70.846636573819225</v>
      </c>
    </row>
    <row r="44" spans="1:5" ht="15" hidden="1" x14ac:dyDescent="0.25">
      <c r="A44" s="249"/>
      <c r="B44" s="220" t="s">
        <v>860</v>
      </c>
      <c r="C44" s="221">
        <v>62.842673125619292</v>
      </c>
      <c r="D44" s="216"/>
      <c r="E44" s="72"/>
    </row>
    <row r="45" spans="1:5" ht="15" hidden="1" x14ac:dyDescent="0.25">
      <c r="A45" s="249"/>
      <c r="B45" s="220" t="s">
        <v>861</v>
      </c>
      <c r="C45" s="221">
        <v>98.998128371683364</v>
      </c>
      <c r="D45" s="216"/>
      <c r="E45" s="72"/>
    </row>
    <row r="46" spans="1:5" ht="15" hidden="1" x14ac:dyDescent="0.25">
      <c r="A46" s="249"/>
      <c r="B46" s="220" t="s">
        <v>836</v>
      </c>
      <c r="C46" s="221">
        <v>100</v>
      </c>
      <c r="D46" s="216"/>
      <c r="E46" s="72"/>
    </row>
    <row r="47" spans="1:5" ht="15.75" hidden="1" thickBot="1" x14ac:dyDescent="0.3">
      <c r="A47" s="250"/>
      <c r="B47" s="222" t="s">
        <v>41</v>
      </c>
      <c r="C47" s="223"/>
      <c r="D47" s="216"/>
      <c r="E47" s="72"/>
    </row>
    <row r="48" spans="1:5" ht="15" hidden="1" x14ac:dyDescent="0.25">
      <c r="A48" s="251"/>
      <c r="B48" s="216"/>
      <c r="C48" s="216"/>
      <c r="D48" s="216"/>
      <c r="E48" s="72"/>
    </row>
    <row r="49" spans="1:5" ht="15.75" hidden="1" customHeight="1" thickBot="1" x14ac:dyDescent="0.25">
      <c r="A49" s="252" t="s">
        <v>864</v>
      </c>
      <c r="B49" s="245"/>
      <c r="C49" s="245"/>
      <c r="D49" s="216"/>
      <c r="E49" s="72"/>
    </row>
    <row r="50" spans="1:5" ht="26.25" hidden="1" thickTop="1" thickBot="1" x14ac:dyDescent="0.3">
      <c r="A50" s="243" t="s">
        <v>818</v>
      </c>
      <c r="B50" s="244"/>
      <c r="C50" s="217" t="s">
        <v>820</v>
      </c>
      <c r="D50" s="216"/>
      <c r="E50" s="72"/>
    </row>
    <row r="51" spans="1:5" ht="15.75" hidden="1" thickTop="1" x14ac:dyDescent="0.25">
      <c r="A51" s="248" t="s">
        <v>821</v>
      </c>
      <c r="B51" s="218" t="s">
        <v>857</v>
      </c>
      <c r="C51" s="219">
        <v>29.494660354508422</v>
      </c>
      <c r="D51" s="216"/>
      <c r="E51" s="72"/>
    </row>
    <row r="52" spans="1:5" ht="15" hidden="1" x14ac:dyDescent="0.25">
      <c r="A52" s="249"/>
      <c r="B52" s="220" t="s">
        <v>858</v>
      </c>
      <c r="C52" s="221">
        <v>38.302323021028293</v>
      </c>
      <c r="D52" s="216"/>
      <c r="E52" s="72"/>
    </row>
    <row r="53" spans="1:5" ht="15" hidden="1" x14ac:dyDescent="0.25">
      <c r="A53" s="249"/>
      <c r="B53" s="220" t="s">
        <v>859</v>
      </c>
      <c r="C53" s="221">
        <v>49.598150390840033</v>
      </c>
      <c r="D53" s="216">
        <v>6317</v>
      </c>
      <c r="E53" s="72">
        <f>D53/9083*100</f>
        <v>69.547506330507545</v>
      </c>
    </row>
    <row r="54" spans="1:5" ht="15" hidden="1" x14ac:dyDescent="0.25">
      <c r="A54" s="249"/>
      <c r="B54" s="220" t="s">
        <v>860</v>
      </c>
      <c r="C54" s="221">
        <v>61.917868545634704</v>
      </c>
      <c r="D54" s="216"/>
      <c r="E54" s="72"/>
    </row>
    <row r="55" spans="1:5" ht="15" hidden="1" x14ac:dyDescent="0.25">
      <c r="A55" s="249"/>
      <c r="B55" s="220" t="s">
        <v>861</v>
      </c>
      <c r="C55" s="221">
        <v>99.042166685015971</v>
      </c>
      <c r="D55" s="216"/>
      <c r="E55" s="72"/>
    </row>
    <row r="56" spans="1:5" ht="15" hidden="1" x14ac:dyDescent="0.25">
      <c r="A56" s="249"/>
      <c r="B56" s="220" t="s">
        <v>836</v>
      </c>
      <c r="C56" s="221">
        <v>100</v>
      </c>
      <c r="D56" s="216"/>
      <c r="E56" s="72"/>
    </row>
    <row r="57" spans="1:5" ht="15.75" hidden="1" thickBot="1" x14ac:dyDescent="0.3">
      <c r="A57" s="250"/>
      <c r="B57" s="222" t="s">
        <v>41</v>
      </c>
      <c r="C57" s="223"/>
      <c r="D57" s="216"/>
      <c r="E57" s="72"/>
    </row>
    <row r="58" spans="1:5" ht="15" hidden="1" x14ac:dyDescent="0.25">
      <c r="A58" s="251"/>
      <c r="B58" s="216"/>
      <c r="C58" s="216"/>
      <c r="D58" s="216"/>
      <c r="E58" s="72"/>
    </row>
    <row r="59" spans="1:5" ht="15.75" hidden="1" customHeight="1" thickBot="1" x14ac:dyDescent="0.25">
      <c r="A59" s="252" t="s">
        <v>865</v>
      </c>
      <c r="B59" s="245"/>
      <c r="C59" s="245"/>
      <c r="D59" s="216"/>
      <c r="E59" s="72"/>
    </row>
    <row r="60" spans="1:5" ht="26.25" hidden="1" thickTop="1" thickBot="1" x14ac:dyDescent="0.3">
      <c r="A60" s="243" t="s">
        <v>818</v>
      </c>
      <c r="B60" s="244"/>
      <c r="C60" s="217" t="s">
        <v>820</v>
      </c>
      <c r="D60" s="216"/>
      <c r="E60" s="72"/>
    </row>
    <row r="61" spans="1:5" ht="15.75" hidden="1" thickTop="1" x14ac:dyDescent="0.25">
      <c r="A61" s="248" t="s">
        <v>821</v>
      </c>
      <c r="B61" s="218" t="s">
        <v>857</v>
      </c>
      <c r="C61" s="219">
        <v>61.33436089397776</v>
      </c>
      <c r="D61" s="216"/>
      <c r="E61" s="72"/>
    </row>
    <row r="62" spans="1:5" ht="15" hidden="1" x14ac:dyDescent="0.25">
      <c r="A62" s="249"/>
      <c r="B62" s="220" t="s">
        <v>858</v>
      </c>
      <c r="C62" s="221">
        <v>73.654079048772431</v>
      </c>
      <c r="D62" s="216"/>
      <c r="E62" s="72"/>
    </row>
    <row r="63" spans="1:5" ht="15" hidden="1" x14ac:dyDescent="0.25">
      <c r="A63" s="249"/>
      <c r="B63" s="220" t="s">
        <v>859</v>
      </c>
      <c r="C63" s="221">
        <v>83.463613343608941</v>
      </c>
      <c r="D63" s="216">
        <v>3437</v>
      </c>
      <c r="E63" s="72">
        <f>D63/9083*100</f>
        <v>37.839920731036003</v>
      </c>
    </row>
    <row r="64" spans="1:5" ht="15" hidden="1" x14ac:dyDescent="0.25">
      <c r="A64" s="249"/>
      <c r="B64" s="220" t="s">
        <v>860</v>
      </c>
      <c r="C64" s="221">
        <v>89.045469558515904</v>
      </c>
      <c r="D64" s="216"/>
      <c r="E64" s="72"/>
    </row>
    <row r="65" spans="1:5" ht="15" hidden="1" x14ac:dyDescent="0.25">
      <c r="A65" s="249"/>
      <c r="B65" s="220" t="s">
        <v>861</v>
      </c>
      <c r="C65" s="221">
        <v>99.174281625013762</v>
      </c>
      <c r="D65" s="216"/>
      <c r="E65" s="72"/>
    </row>
    <row r="66" spans="1:5" ht="15" hidden="1" x14ac:dyDescent="0.25">
      <c r="A66" s="249"/>
      <c r="B66" s="220" t="s">
        <v>836</v>
      </c>
      <c r="C66" s="221">
        <v>100</v>
      </c>
      <c r="D66" s="216"/>
      <c r="E66" s="72"/>
    </row>
    <row r="67" spans="1:5" ht="15.75" hidden="1" thickBot="1" x14ac:dyDescent="0.3">
      <c r="A67" s="250"/>
      <c r="B67" s="222" t="s">
        <v>41</v>
      </c>
      <c r="C67" s="223"/>
      <c r="D67" s="216"/>
      <c r="E67" s="72"/>
    </row>
    <row r="68" spans="1:5" ht="15" hidden="1" x14ac:dyDescent="0.25">
      <c r="A68" s="251"/>
      <c r="B68" s="216"/>
      <c r="C68" s="216"/>
      <c r="D68" s="216"/>
      <c r="E68" s="72"/>
    </row>
    <row r="69" spans="1:5" ht="15.75" hidden="1" customHeight="1" thickBot="1" x14ac:dyDescent="0.25">
      <c r="A69" s="252" t="s">
        <v>866</v>
      </c>
      <c r="B69" s="245"/>
      <c r="C69" s="245"/>
      <c r="D69" s="216"/>
      <c r="E69" s="72"/>
    </row>
    <row r="70" spans="1:5" ht="26.25" hidden="1" thickTop="1" thickBot="1" x14ac:dyDescent="0.3">
      <c r="A70" s="243" t="s">
        <v>818</v>
      </c>
      <c r="B70" s="244"/>
      <c r="C70" s="217" t="s">
        <v>820</v>
      </c>
      <c r="D70" s="216"/>
      <c r="E70" s="72"/>
    </row>
    <row r="71" spans="1:5" ht="15.75" hidden="1" thickTop="1" x14ac:dyDescent="0.25">
      <c r="A71" s="248" t="s">
        <v>821</v>
      </c>
      <c r="B71" s="218" t="s">
        <v>857</v>
      </c>
      <c r="C71" s="219">
        <v>60.82792029065287</v>
      </c>
      <c r="D71" s="216"/>
      <c r="E71" s="72"/>
    </row>
    <row r="72" spans="1:5" ht="15" hidden="1" x14ac:dyDescent="0.25">
      <c r="A72" s="249"/>
      <c r="B72" s="220" t="s">
        <v>858</v>
      </c>
      <c r="C72" s="221">
        <v>74.75503688208741</v>
      </c>
      <c r="D72" s="216"/>
      <c r="E72" s="72"/>
    </row>
    <row r="73" spans="1:5" ht="15" hidden="1" x14ac:dyDescent="0.25">
      <c r="A73" s="249"/>
      <c r="B73" s="220" t="s">
        <v>859</v>
      </c>
      <c r="C73" s="221">
        <v>84.751734008587476</v>
      </c>
      <c r="D73" s="216">
        <v>3486</v>
      </c>
      <c r="E73" s="72">
        <f>D73/9083*100</f>
        <v>38.37939006936034</v>
      </c>
    </row>
    <row r="74" spans="1:5" ht="15" hidden="1" x14ac:dyDescent="0.25">
      <c r="A74" s="249"/>
      <c r="B74" s="220" t="s">
        <v>860</v>
      </c>
      <c r="C74" s="221">
        <v>90.058350765165699</v>
      </c>
      <c r="D74" s="216"/>
      <c r="E74" s="72"/>
    </row>
    <row r="75" spans="1:5" ht="15" hidden="1" x14ac:dyDescent="0.25">
      <c r="A75" s="249"/>
      <c r="B75" s="220" t="s">
        <v>861</v>
      </c>
      <c r="C75" s="221">
        <v>99.20731036001321</v>
      </c>
      <c r="D75" s="216"/>
      <c r="E75" s="72"/>
    </row>
    <row r="76" spans="1:5" ht="15" hidden="1" x14ac:dyDescent="0.25">
      <c r="A76" s="249"/>
      <c r="B76" s="220" t="s">
        <v>836</v>
      </c>
      <c r="C76" s="221">
        <v>100</v>
      </c>
      <c r="D76" s="216"/>
      <c r="E76" s="72"/>
    </row>
    <row r="77" spans="1:5" ht="15.75" hidden="1" thickBot="1" x14ac:dyDescent="0.3">
      <c r="A77" s="250"/>
      <c r="B77" s="222" t="s">
        <v>41</v>
      </c>
      <c r="C77" s="223"/>
      <c r="D77" s="216"/>
      <c r="E77" s="72"/>
    </row>
    <row r="78" spans="1:5" ht="15" hidden="1" x14ac:dyDescent="0.25">
      <c r="A78" s="251"/>
      <c r="B78" s="216"/>
      <c r="C78" s="216"/>
      <c r="D78" s="216"/>
      <c r="E78" s="72"/>
    </row>
    <row r="79" spans="1:5" ht="15.75" hidden="1" customHeight="1" thickBot="1" x14ac:dyDescent="0.25">
      <c r="A79" s="252" t="s">
        <v>867</v>
      </c>
      <c r="B79" s="245"/>
      <c r="C79" s="245"/>
      <c r="D79" s="216"/>
      <c r="E79" s="72"/>
    </row>
    <row r="80" spans="1:5" ht="26.25" hidden="1" thickTop="1" thickBot="1" x14ac:dyDescent="0.3">
      <c r="A80" s="243" t="s">
        <v>818</v>
      </c>
      <c r="B80" s="244"/>
      <c r="C80" s="217" t="s">
        <v>820</v>
      </c>
      <c r="D80" s="216"/>
      <c r="E80" s="72"/>
    </row>
    <row r="81" spans="1:5" ht="15.75" hidden="1" thickTop="1" x14ac:dyDescent="0.25">
      <c r="A81" s="248" t="s">
        <v>821</v>
      </c>
      <c r="B81" s="218" t="s">
        <v>857</v>
      </c>
      <c r="C81" s="219">
        <v>65.573048552240451</v>
      </c>
      <c r="D81" s="216"/>
      <c r="E81" s="72"/>
    </row>
    <row r="82" spans="1:5" ht="15" hidden="1" x14ac:dyDescent="0.25">
      <c r="A82" s="249"/>
      <c r="B82" s="220" t="s">
        <v>858</v>
      </c>
      <c r="C82" s="221">
        <v>79.500165143674991</v>
      </c>
      <c r="D82" s="216"/>
      <c r="E82" s="72"/>
    </row>
    <row r="83" spans="1:5" ht="15" hidden="1" x14ac:dyDescent="0.25">
      <c r="A83" s="249"/>
      <c r="B83" s="220" t="s">
        <v>859</v>
      </c>
      <c r="C83" s="221">
        <v>91.247385225145877</v>
      </c>
      <c r="D83" s="216">
        <v>3059</v>
      </c>
      <c r="E83" s="72">
        <f>D83/9083*100</f>
        <v>33.678300121105359</v>
      </c>
    </row>
    <row r="84" spans="1:5" ht="15" hidden="1" x14ac:dyDescent="0.25">
      <c r="A84" s="249"/>
      <c r="B84" s="220" t="s">
        <v>860</v>
      </c>
      <c r="C84" s="221">
        <v>96.983375536716949</v>
      </c>
      <c r="D84" s="216"/>
      <c r="E84" s="72"/>
    </row>
    <row r="85" spans="1:5" ht="15" hidden="1" x14ac:dyDescent="0.25">
      <c r="A85" s="249"/>
      <c r="B85" s="220" t="s">
        <v>861</v>
      </c>
      <c r="C85" s="221">
        <v>99.251348673345817</v>
      </c>
      <c r="D85" s="216"/>
      <c r="E85" s="72"/>
    </row>
    <row r="86" spans="1:5" ht="15" hidden="1" x14ac:dyDescent="0.25">
      <c r="A86" s="249"/>
      <c r="B86" s="220" t="s">
        <v>836</v>
      </c>
      <c r="C86" s="221">
        <v>100</v>
      </c>
      <c r="D86" s="216"/>
      <c r="E86" s="72"/>
    </row>
    <row r="87" spans="1:5" ht="15.75" hidden="1" thickBot="1" x14ac:dyDescent="0.3">
      <c r="A87" s="250"/>
      <c r="B87" s="222" t="s">
        <v>41</v>
      </c>
      <c r="C87" s="223"/>
      <c r="D87" s="216"/>
      <c r="E87" s="72"/>
    </row>
    <row r="88" spans="1:5" ht="15" hidden="1" x14ac:dyDescent="0.25">
      <c r="A88" s="251"/>
      <c r="B88" s="216"/>
      <c r="C88" s="216"/>
      <c r="D88" s="216"/>
      <c r="E88" s="72"/>
    </row>
    <row r="89" spans="1:5" ht="15.75" hidden="1" customHeight="1" thickBot="1" x14ac:dyDescent="0.25">
      <c r="A89" s="252" t="s">
        <v>868</v>
      </c>
      <c r="B89" s="245"/>
      <c r="C89" s="245"/>
      <c r="D89" s="216"/>
      <c r="E89" s="72"/>
    </row>
    <row r="90" spans="1:5" ht="26.25" hidden="1" thickTop="1" thickBot="1" x14ac:dyDescent="0.3">
      <c r="A90" s="243" t="s">
        <v>818</v>
      </c>
      <c r="B90" s="244"/>
      <c r="C90" s="217" t="s">
        <v>820</v>
      </c>
      <c r="D90" s="216"/>
      <c r="E90" s="72"/>
    </row>
    <row r="91" spans="1:5" ht="15.75" hidden="1" thickTop="1" x14ac:dyDescent="0.25">
      <c r="A91" s="248" t="s">
        <v>821</v>
      </c>
      <c r="B91" s="218" t="s">
        <v>857</v>
      </c>
      <c r="C91" s="219">
        <v>70.967741935483872</v>
      </c>
      <c r="D91" s="216"/>
      <c r="E91" s="72"/>
    </row>
    <row r="92" spans="1:5" ht="15" hidden="1" x14ac:dyDescent="0.25">
      <c r="A92" s="249"/>
      <c r="B92" s="220" t="s">
        <v>858</v>
      </c>
      <c r="C92" s="221">
        <v>81.647032918639212</v>
      </c>
      <c r="D92" s="216"/>
      <c r="E92" s="72"/>
    </row>
    <row r="93" spans="1:5" ht="15" hidden="1" x14ac:dyDescent="0.25">
      <c r="A93" s="249"/>
      <c r="B93" s="220" t="s">
        <v>859</v>
      </c>
      <c r="C93" s="221">
        <v>91.324452273477931</v>
      </c>
      <c r="D93" s="216">
        <v>2558</v>
      </c>
      <c r="E93" s="72">
        <f>D93/9083*100</f>
        <v>28.162501376197291</v>
      </c>
    </row>
    <row r="94" spans="1:5" ht="15" hidden="1" x14ac:dyDescent="0.25">
      <c r="A94" s="249"/>
      <c r="B94" s="220" t="s">
        <v>860</v>
      </c>
      <c r="C94" s="221">
        <v>96.4659253550589</v>
      </c>
      <c r="D94" s="216"/>
      <c r="E94" s="72"/>
    </row>
    <row r="95" spans="1:5" ht="15" hidden="1" x14ac:dyDescent="0.25">
      <c r="A95" s="249"/>
      <c r="B95" s="220" t="s">
        <v>861</v>
      </c>
      <c r="C95" s="221">
        <v>99.130243311681156</v>
      </c>
      <c r="D95" s="216"/>
      <c r="E95" s="72"/>
    </row>
    <row r="96" spans="1:5" ht="15" hidden="1" x14ac:dyDescent="0.25">
      <c r="A96" s="249"/>
      <c r="B96" s="220" t="s">
        <v>836</v>
      </c>
      <c r="C96" s="221">
        <v>100</v>
      </c>
      <c r="D96" s="216"/>
      <c r="E96" s="72"/>
    </row>
    <row r="97" spans="1:5" ht="15.75" hidden="1" thickBot="1" x14ac:dyDescent="0.3">
      <c r="A97" s="250"/>
      <c r="B97" s="222" t="s">
        <v>41</v>
      </c>
      <c r="C97" s="223"/>
      <c r="D97" s="216"/>
      <c r="E97" s="72"/>
    </row>
    <row r="98" spans="1:5" ht="15" hidden="1" x14ac:dyDescent="0.25">
      <c r="A98" s="251"/>
      <c r="B98" s="216"/>
      <c r="C98" s="216"/>
      <c r="D98" s="216"/>
      <c r="E98" s="72"/>
    </row>
    <row r="99" spans="1:5" ht="15.75" hidden="1" customHeight="1" thickBot="1" x14ac:dyDescent="0.25">
      <c r="A99" s="252" t="s">
        <v>869</v>
      </c>
      <c r="B99" s="245"/>
      <c r="C99" s="245"/>
      <c r="D99" s="216"/>
      <c r="E99" s="72"/>
    </row>
    <row r="100" spans="1:5" ht="26.25" hidden="1" thickTop="1" thickBot="1" x14ac:dyDescent="0.3">
      <c r="A100" s="243" t="s">
        <v>818</v>
      </c>
      <c r="B100" s="244"/>
      <c r="C100" s="217" t="s">
        <v>820</v>
      </c>
      <c r="D100" s="216"/>
      <c r="E100" s="72"/>
    </row>
    <row r="101" spans="1:5" ht="15.75" hidden="1" thickTop="1" x14ac:dyDescent="0.25">
      <c r="A101" s="248" t="s">
        <v>821</v>
      </c>
      <c r="B101" s="218" t="s">
        <v>857</v>
      </c>
      <c r="C101" s="219">
        <v>38.80876362435319</v>
      </c>
      <c r="D101" s="216"/>
      <c r="E101" s="72"/>
    </row>
    <row r="102" spans="1:5" ht="15" hidden="1" x14ac:dyDescent="0.25">
      <c r="A102" s="249"/>
      <c r="B102" s="220" t="s">
        <v>858</v>
      </c>
      <c r="C102" s="221">
        <v>52.845975999119233</v>
      </c>
      <c r="D102" s="216"/>
      <c r="E102" s="72"/>
    </row>
    <row r="103" spans="1:5" ht="15" hidden="1" x14ac:dyDescent="0.25">
      <c r="A103" s="249"/>
      <c r="B103" s="220" t="s">
        <v>859</v>
      </c>
      <c r="C103" s="221">
        <v>72.22283386546296</v>
      </c>
      <c r="D103" s="216">
        <v>5476</v>
      </c>
      <c r="E103" s="72">
        <f>D103/9083*100</f>
        <v>60.288450952328517</v>
      </c>
    </row>
    <row r="104" spans="1:5" ht="15" hidden="1" x14ac:dyDescent="0.25">
      <c r="A104" s="249"/>
      <c r="B104" s="220" t="s">
        <v>860</v>
      </c>
      <c r="C104" s="221">
        <v>85.78663437190356</v>
      </c>
      <c r="D104" s="216"/>
      <c r="E104" s="72"/>
    </row>
    <row r="105" spans="1:5" ht="15" hidden="1" x14ac:dyDescent="0.25">
      <c r="A105" s="249"/>
      <c r="B105" s="220" t="s">
        <v>861</v>
      </c>
      <c r="C105" s="221">
        <v>99.097214576681708</v>
      </c>
      <c r="D105" s="216"/>
      <c r="E105" s="72"/>
    </row>
    <row r="106" spans="1:5" ht="15" hidden="1" x14ac:dyDescent="0.25">
      <c r="A106" s="249"/>
      <c r="B106" s="220" t="s">
        <v>836</v>
      </c>
      <c r="C106" s="221">
        <v>100</v>
      </c>
      <c r="D106" s="216"/>
      <c r="E106" s="72"/>
    </row>
    <row r="107" spans="1:5" ht="15.75" hidden="1" thickBot="1" x14ac:dyDescent="0.3">
      <c r="A107" s="250"/>
      <c r="B107" s="222" t="s">
        <v>41</v>
      </c>
      <c r="C107" s="223"/>
      <c r="D107" s="216"/>
      <c r="E107" s="72"/>
    </row>
    <row r="108" spans="1:5" ht="15" hidden="1" x14ac:dyDescent="0.25">
      <c r="A108" s="251"/>
      <c r="B108" s="216"/>
      <c r="C108" s="216"/>
      <c r="D108" s="216"/>
      <c r="E108" s="72"/>
    </row>
    <row r="109" spans="1:5" ht="15.75" hidden="1" customHeight="1" thickBot="1" x14ac:dyDescent="0.25">
      <c r="A109" s="252" t="s">
        <v>870</v>
      </c>
      <c r="B109" s="245"/>
      <c r="C109" s="245"/>
      <c r="D109" s="216"/>
      <c r="E109" s="72"/>
    </row>
    <row r="110" spans="1:5" ht="26.25" hidden="1" thickTop="1" thickBot="1" x14ac:dyDescent="0.3">
      <c r="A110" s="243" t="s">
        <v>818</v>
      </c>
      <c r="B110" s="244"/>
      <c r="C110" s="217" t="s">
        <v>820</v>
      </c>
      <c r="D110" s="216"/>
      <c r="E110" s="72"/>
    </row>
    <row r="111" spans="1:5" ht="15.75" hidden="1" thickTop="1" x14ac:dyDescent="0.25">
      <c r="A111" s="248" t="s">
        <v>821</v>
      </c>
      <c r="B111" s="218" t="s">
        <v>857</v>
      </c>
      <c r="C111" s="219">
        <v>28.613894087856433</v>
      </c>
      <c r="D111" s="216"/>
      <c r="E111" s="72"/>
    </row>
    <row r="112" spans="1:5" ht="15" hidden="1" x14ac:dyDescent="0.25">
      <c r="A112" s="249"/>
      <c r="B112" s="220" t="s">
        <v>858</v>
      </c>
      <c r="C112" s="221">
        <v>38.093141032698448</v>
      </c>
      <c r="D112" s="216"/>
      <c r="E112" s="72"/>
    </row>
    <row r="113" spans="1:5" ht="15" hidden="1" x14ac:dyDescent="0.25">
      <c r="A113" s="249"/>
      <c r="B113" s="220" t="s">
        <v>859</v>
      </c>
      <c r="C113" s="221">
        <v>47.021909060882969</v>
      </c>
      <c r="D113" s="216">
        <v>3008</v>
      </c>
      <c r="E113" s="72">
        <f>D113/9083*100</f>
        <v>33.116811626114718</v>
      </c>
    </row>
    <row r="114" spans="1:5" ht="15" hidden="1" x14ac:dyDescent="0.25">
      <c r="A114" s="249"/>
      <c r="B114" s="220" t="s">
        <v>860</v>
      </c>
      <c r="C114" s="221">
        <v>53.660684795772319</v>
      </c>
      <c r="D114" s="216"/>
      <c r="E114" s="72"/>
    </row>
    <row r="115" spans="1:5" ht="15" hidden="1" x14ac:dyDescent="0.25">
      <c r="A115" s="249"/>
      <c r="B115" s="220" t="s">
        <v>861</v>
      </c>
      <c r="C115" s="221">
        <v>61.730705713971155</v>
      </c>
      <c r="D115" s="216"/>
      <c r="E115" s="72"/>
    </row>
    <row r="116" spans="1:5" ht="24" hidden="1" x14ac:dyDescent="0.25">
      <c r="A116" s="249"/>
      <c r="B116" s="220" t="s">
        <v>837</v>
      </c>
      <c r="C116" s="221">
        <v>99.075195420015419</v>
      </c>
      <c r="D116" s="216"/>
      <c r="E116" s="72"/>
    </row>
    <row r="117" spans="1:5" ht="15" hidden="1" x14ac:dyDescent="0.25">
      <c r="A117" s="249"/>
      <c r="B117" s="220" t="s">
        <v>836</v>
      </c>
      <c r="C117" s="221">
        <v>100</v>
      </c>
      <c r="D117" s="216"/>
      <c r="E117" s="72"/>
    </row>
    <row r="118" spans="1:5" ht="15.75" hidden="1" thickBot="1" x14ac:dyDescent="0.3">
      <c r="A118" s="250"/>
      <c r="B118" s="222" t="s">
        <v>41</v>
      </c>
      <c r="C118" s="223"/>
      <c r="D118" s="216"/>
      <c r="E118" s="72"/>
    </row>
    <row r="119" spans="1:5" ht="15" hidden="1" x14ac:dyDescent="0.25">
      <c r="A119" s="251"/>
      <c r="B119" s="216"/>
      <c r="C119" s="216"/>
      <c r="D119" s="216"/>
      <c r="E119" s="72"/>
    </row>
    <row r="120" spans="1:5" ht="15.75" hidden="1" customHeight="1" thickBot="1" x14ac:dyDescent="0.25">
      <c r="A120" s="252" t="s">
        <v>871</v>
      </c>
      <c r="B120" s="245"/>
      <c r="C120" s="245"/>
      <c r="D120" s="216"/>
      <c r="E120" s="72"/>
    </row>
    <row r="121" spans="1:5" ht="26.25" hidden="1" thickTop="1" thickBot="1" x14ac:dyDescent="0.3">
      <c r="A121" s="243" t="s">
        <v>818</v>
      </c>
      <c r="B121" s="244"/>
      <c r="C121" s="217" t="s">
        <v>820</v>
      </c>
      <c r="D121" s="216"/>
      <c r="E121" s="72"/>
    </row>
    <row r="122" spans="1:5" ht="15.75" hidden="1" thickTop="1" x14ac:dyDescent="0.25">
      <c r="A122" s="248" t="s">
        <v>821</v>
      </c>
      <c r="B122" s="218" t="s">
        <v>857</v>
      </c>
      <c r="C122" s="219">
        <v>42.397886160960034</v>
      </c>
      <c r="D122" s="216"/>
      <c r="E122" s="72"/>
    </row>
    <row r="123" spans="1:5" ht="15" hidden="1" x14ac:dyDescent="0.25">
      <c r="A123" s="249"/>
      <c r="B123" s="220" t="s">
        <v>858</v>
      </c>
      <c r="C123" s="221">
        <v>57.062644500715621</v>
      </c>
      <c r="D123" s="216"/>
      <c r="E123" s="72"/>
    </row>
    <row r="124" spans="1:5" ht="15" hidden="1" x14ac:dyDescent="0.25">
      <c r="A124" s="249"/>
      <c r="B124" s="220" t="s">
        <v>859</v>
      </c>
      <c r="C124" s="221">
        <v>74.501816580424972</v>
      </c>
      <c r="D124" s="216"/>
      <c r="E124" s="72"/>
    </row>
    <row r="125" spans="1:5" ht="15" hidden="1" x14ac:dyDescent="0.25">
      <c r="A125" s="249"/>
      <c r="B125" s="220" t="s">
        <v>860</v>
      </c>
      <c r="C125" s="221">
        <v>87.647253110205881</v>
      </c>
      <c r="D125" s="216">
        <v>5141</v>
      </c>
      <c r="E125" s="72">
        <f>D125/9083*100</f>
        <v>56.60024221072333</v>
      </c>
    </row>
    <row r="126" spans="1:5" ht="15" hidden="1" x14ac:dyDescent="0.25">
      <c r="A126" s="249"/>
      <c r="B126" s="220" t="s">
        <v>861</v>
      </c>
      <c r="C126" s="221">
        <v>98.998128371683364</v>
      </c>
      <c r="D126" s="216"/>
      <c r="E126" s="72"/>
    </row>
    <row r="127" spans="1:5" ht="15" hidden="1" x14ac:dyDescent="0.25">
      <c r="A127" s="249"/>
      <c r="B127" s="220" t="s">
        <v>836</v>
      </c>
      <c r="C127" s="221">
        <v>99.988990421666855</v>
      </c>
      <c r="D127" s="216"/>
      <c r="E127" s="72"/>
    </row>
    <row r="128" spans="1:5" ht="48" hidden="1" x14ac:dyDescent="0.25">
      <c r="A128" s="249"/>
      <c r="B128" s="220" t="s">
        <v>849</v>
      </c>
      <c r="C128" s="221">
        <v>100</v>
      </c>
      <c r="D128" s="216"/>
      <c r="E128" s="72"/>
    </row>
    <row r="129" spans="1:5" ht="15.75" hidden="1" thickBot="1" x14ac:dyDescent="0.3">
      <c r="A129" s="250"/>
      <c r="B129" s="222" t="s">
        <v>41</v>
      </c>
      <c r="C129" s="223"/>
      <c r="D129" s="216"/>
      <c r="E129" s="72"/>
    </row>
    <row r="130" spans="1:5" ht="15" hidden="1" x14ac:dyDescent="0.25">
      <c r="A130" s="251"/>
      <c r="B130" s="216"/>
      <c r="C130" s="216"/>
      <c r="D130" s="216"/>
      <c r="E130" s="72"/>
    </row>
    <row r="131" spans="1:5" ht="15.75" hidden="1" customHeight="1" thickBot="1" x14ac:dyDescent="0.25">
      <c r="A131" s="252" t="s">
        <v>872</v>
      </c>
      <c r="B131" s="245"/>
      <c r="C131" s="245"/>
      <c r="D131" s="216"/>
      <c r="E131" s="72"/>
    </row>
    <row r="132" spans="1:5" ht="26.25" hidden="1" thickTop="1" thickBot="1" x14ac:dyDescent="0.3">
      <c r="A132" s="243" t="s">
        <v>818</v>
      </c>
      <c r="B132" s="244"/>
      <c r="C132" s="217" t="s">
        <v>820</v>
      </c>
      <c r="D132" s="216"/>
      <c r="E132" s="72"/>
    </row>
    <row r="133" spans="1:5" ht="15.75" hidden="1" thickTop="1" x14ac:dyDescent="0.25">
      <c r="A133" s="248" t="s">
        <v>821</v>
      </c>
      <c r="B133" s="218" t="s">
        <v>857</v>
      </c>
      <c r="C133" s="219">
        <v>25.916547396234723</v>
      </c>
      <c r="D133" s="216"/>
      <c r="E133" s="72"/>
    </row>
    <row r="134" spans="1:5" ht="15" hidden="1" x14ac:dyDescent="0.25">
      <c r="A134" s="249"/>
      <c r="B134" s="220" t="s">
        <v>858</v>
      </c>
      <c r="C134" s="221">
        <v>47.660464604205657</v>
      </c>
      <c r="D134" s="216"/>
      <c r="E134" s="72"/>
    </row>
    <row r="135" spans="1:5" ht="15" hidden="1" x14ac:dyDescent="0.25">
      <c r="A135" s="249"/>
      <c r="B135" s="220" t="s">
        <v>859</v>
      </c>
      <c r="C135" s="221">
        <v>72.762303203787297</v>
      </c>
      <c r="D135" s="216"/>
      <c r="E135" s="72"/>
    </row>
    <row r="136" spans="1:5" ht="15" hidden="1" x14ac:dyDescent="0.25">
      <c r="A136" s="249"/>
      <c r="B136" s="220" t="s">
        <v>860</v>
      </c>
      <c r="C136" s="221">
        <v>92.194208961796761</v>
      </c>
      <c r="D136" s="216">
        <v>6655</v>
      </c>
      <c r="E136" s="72">
        <f>D136/9083*100</f>
        <v>73.268743807112187</v>
      </c>
    </row>
    <row r="137" spans="1:5" ht="15" hidden="1" x14ac:dyDescent="0.25">
      <c r="A137" s="249"/>
      <c r="B137" s="220" t="s">
        <v>861</v>
      </c>
      <c r="C137" s="221">
        <v>99.185291203346907</v>
      </c>
      <c r="D137" s="216"/>
      <c r="E137" s="72"/>
    </row>
    <row r="138" spans="1:5" ht="15" hidden="1" x14ac:dyDescent="0.25">
      <c r="A138" s="249"/>
      <c r="B138" s="220" t="s">
        <v>836</v>
      </c>
      <c r="C138" s="221">
        <v>100</v>
      </c>
      <c r="D138" s="216"/>
      <c r="E138" s="72"/>
    </row>
    <row r="139" spans="1:5" ht="15.75" hidden="1" thickBot="1" x14ac:dyDescent="0.3">
      <c r="A139" s="250"/>
      <c r="B139" s="222" t="s">
        <v>41</v>
      </c>
      <c r="C139" s="223"/>
      <c r="D139" s="216"/>
      <c r="E139" s="72"/>
    </row>
    <row r="140" spans="1:5" ht="15" hidden="1" x14ac:dyDescent="0.25">
      <c r="A140" s="251"/>
      <c r="B140" s="216"/>
      <c r="C140" s="216"/>
      <c r="D140" s="216"/>
      <c r="E140" s="72"/>
    </row>
    <row r="141" spans="1:5" ht="15.75" hidden="1" customHeight="1" thickBot="1" x14ac:dyDescent="0.25">
      <c r="A141" s="252" t="s">
        <v>873</v>
      </c>
      <c r="B141" s="245"/>
      <c r="C141" s="245"/>
      <c r="D141" s="216"/>
      <c r="E141" s="72"/>
    </row>
    <row r="142" spans="1:5" ht="26.25" hidden="1" thickTop="1" thickBot="1" x14ac:dyDescent="0.3">
      <c r="A142" s="243" t="s">
        <v>818</v>
      </c>
      <c r="B142" s="244"/>
      <c r="C142" s="217" t="s">
        <v>820</v>
      </c>
      <c r="D142" s="216"/>
      <c r="E142" s="72"/>
    </row>
    <row r="143" spans="1:5" ht="15.75" hidden="1" thickTop="1" x14ac:dyDescent="0.25">
      <c r="A143" s="248" t="s">
        <v>821</v>
      </c>
      <c r="B143" s="218" t="s">
        <v>857</v>
      </c>
      <c r="C143" s="219">
        <v>13.002312011449961</v>
      </c>
      <c r="D143" s="216"/>
      <c r="E143" s="72"/>
    </row>
    <row r="144" spans="1:5" ht="15" hidden="1" x14ac:dyDescent="0.25">
      <c r="A144" s="249"/>
      <c r="B144" s="220" t="s">
        <v>858</v>
      </c>
      <c r="C144" s="221">
        <v>33.964549157767259</v>
      </c>
      <c r="D144" s="216"/>
      <c r="E144" s="72"/>
    </row>
    <row r="145" spans="1:5" ht="15" hidden="1" x14ac:dyDescent="0.25">
      <c r="A145" s="249"/>
      <c r="B145" s="220" t="s">
        <v>859</v>
      </c>
      <c r="C145" s="221">
        <v>61.389408785643511</v>
      </c>
      <c r="D145" s="216"/>
      <c r="E145" s="72"/>
    </row>
    <row r="146" spans="1:5" ht="15" hidden="1" x14ac:dyDescent="0.25">
      <c r="A146" s="249"/>
      <c r="B146" s="220" t="s">
        <v>860</v>
      </c>
      <c r="C146" s="221">
        <v>85.885720576901903</v>
      </c>
      <c r="D146" s="216">
        <v>7831</v>
      </c>
      <c r="E146" s="72">
        <f>D146/9083*100</f>
        <v>86.216007926896395</v>
      </c>
    </row>
    <row r="147" spans="1:5" ht="15" hidden="1" x14ac:dyDescent="0.25">
      <c r="A147" s="249"/>
      <c r="B147" s="220" t="s">
        <v>861</v>
      </c>
      <c r="C147" s="221">
        <v>99.218319938346355</v>
      </c>
      <c r="D147" s="216"/>
    </row>
    <row r="148" spans="1:5" ht="15" hidden="1" x14ac:dyDescent="0.25">
      <c r="A148" s="249"/>
      <c r="B148" s="220" t="s">
        <v>836</v>
      </c>
      <c r="C148" s="221">
        <v>100</v>
      </c>
      <c r="D148" s="216"/>
    </row>
    <row r="149" spans="1:5" ht="15.75" hidden="1" thickBot="1" x14ac:dyDescent="0.3">
      <c r="A149" s="250"/>
      <c r="B149" s="222" t="s">
        <v>41</v>
      </c>
      <c r="C149" s="223"/>
      <c r="D149" s="216"/>
    </row>
    <row r="150" spans="1:5" ht="15" hidden="1" x14ac:dyDescent="0.25"/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&amp;R&amp;[19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zoomScaleNormal="100" workbookViewId="0">
      <selection activeCell="D1" sqref="D1"/>
    </sheetView>
  </sheetViews>
  <sheetFormatPr defaultRowHeight="14.4" x14ac:dyDescent="0.3"/>
  <cols>
    <col min="1" max="1" width="94.21875" customWidth="1"/>
  </cols>
  <sheetData>
    <row r="1" spans="1:1" ht="330" customHeight="1" x14ac:dyDescent="0.25">
      <c r="A1" s="342" t="s">
        <v>1034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view="pageBreakPreview" zoomScaleNormal="100" zoomScaleSheetLayoutView="100" workbookViewId="0">
      <selection sqref="A1:G1"/>
    </sheetView>
  </sheetViews>
  <sheetFormatPr defaultColWidth="9.109375" defaultRowHeight="14.4" x14ac:dyDescent="0.3"/>
  <cols>
    <col min="1" max="1" width="43.88671875" style="21" customWidth="1"/>
    <col min="2" max="2" width="8.88671875" style="21" customWidth="1"/>
    <col min="3" max="3" width="9" style="21" customWidth="1"/>
    <col min="4" max="4" width="8.109375" style="172" customWidth="1"/>
    <col min="5" max="5" width="8" style="172" customWidth="1"/>
    <col min="6" max="6" width="8.44140625" style="175" customWidth="1"/>
    <col min="7" max="7" width="10.6640625" style="175" customWidth="1"/>
    <col min="8" max="8" width="9.109375" style="21"/>
    <col min="9" max="11" width="0" style="21" hidden="1" customWidth="1"/>
    <col min="12" max="16384" width="9.109375" style="21"/>
  </cols>
  <sheetData>
    <row r="1" spans="1:9" ht="31.5" customHeight="1" thickTop="1" thickBot="1" x14ac:dyDescent="0.35">
      <c r="A1" s="863" t="s">
        <v>1035</v>
      </c>
      <c r="B1" s="864"/>
      <c r="C1" s="864"/>
      <c r="D1" s="864"/>
      <c r="E1" s="864"/>
      <c r="F1" s="864"/>
      <c r="G1" s="865"/>
    </row>
    <row r="2" spans="1:9" ht="33" customHeight="1" thickTop="1" thickBot="1" x14ac:dyDescent="0.35">
      <c r="A2" s="535"/>
      <c r="B2" s="868" t="s">
        <v>50</v>
      </c>
      <c r="C2" s="869"/>
      <c r="D2" s="868" t="s">
        <v>369</v>
      </c>
      <c r="E2" s="869"/>
      <c r="F2" s="870" t="s">
        <v>375</v>
      </c>
      <c r="G2" s="869"/>
      <c r="I2" s="117" t="s">
        <v>321</v>
      </c>
    </row>
    <row r="3" spans="1:9" ht="30" thickTop="1" thickBot="1" x14ac:dyDescent="0.35">
      <c r="A3" s="513"/>
      <c r="B3" s="397" t="s">
        <v>70</v>
      </c>
      <c r="C3" s="357" t="s">
        <v>1050</v>
      </c>
      <c r="D3" s="397" t="s">
        <v>70</v>
      </c>
      <c r="E3" s="357" t="s">
        <v>1051</v>
      </c>
      <c r="F3" s="513" t="s">
        <v>70</v>
      </c>
      <c r="G3" s="357" t="s">
        <v>1040</v>
      </c>
    </row>
    <row r="4" spans="1:9" ht="15" customHeight="1" thickTop="1" thickBot="1" x14ac:dyDescent="0.3">
      <c r="A4" s="867" t="s">
        <v>71</v>
      </c>
      <c r="B4" s="867"/>
      <c r="C4" s="867"/>
      <c r="D4" s="867"/>
      <c r="E4" s="867"/>
      <c r="F4" s="867"/>
      <c r="G4" s="867"/>
      <c r="I4" s="88">
        <f>(43014/100)*G4</f>
        <v>0</v>
      </c>
    </row>
    <row r="5" spans="1:9" ht="16.5" thickTop="1" thickBot="1" x14ac:dyDescent="0.3">
      <c r="A5" s="514" t="s">
        <v>4</v>
      </c>
      <c r="B5" s="516">
        <v>874</v>
      </c>
      <c r="C5" s="412">
        <v>47.217720151269582</v>
      </c>
      <c r="D5" s="515">
        <v>1410</v>
      </c>
      <c r="E5" s="364">
        <v>37.075992637391529</v>
      </c>
      <c r="F5" s="516">
        <v>2284</v>
      </c>
      <c r="G5" s="412">
        <v>40.396179695790593</v>
      </c>
      <c r="I5" s="88">
        <f t="shared" ref="I5:I25" si="0">(43014/100)*G5</f>
        <v>17376.012734347365</v>
      </c>
    </row>
    <row r="6" spans="1:9" ht="16.5" thickTop="1" thickBot="1" x14ac:dyDescent="0.3">
      <c r="A6" s="514" t="s">
        <v>75</v>
      </c>
      <c r="B6" s="516">
        <v>928</v>
      </c>
      <c r="C6" s="412">
        <v>50.135062128579143</v>
      </c>
      <c r="D6" s="515">
        <v>1070</v>
      </c>
      <c r="E6" s="364">
        <v>28.135682356034707</v>
      </c>
      <c r="F6" s="516">
        <v>1998</v>
      </c>
      <c r="G6" s="412">
        <v>35.337813937035726</v>
      </c>
      <c r="I6" s="88">
        <f t="shared" si="0"/>
        <v>15200.207286876546</v>
      </c>
    </row>
    <row r="7" spans="1:9" ht="16.5" thickTop="1" thickBot="1" x14ac:dyDescent="0.3">
      <c r="A7" s="514" t="s">
        <v>76</v>
      </c>
      <c r="B7" s="516">
        <v>933</v>
      </c>
      <c r="C7" s="412">
        <v>50.405186385737444</v>
      </c>
      <c r="D7" s="515">
        <v>279</v>
      </c>
      <c r="E7" s="364">
        <v>7.3363134367604523</v>
      </c>
      <c r="F7" s="516">
        <v>1212</v>
      </c>
      <c r="G7" s="412">
        <v>21.436151397240891</v>
      </c>
      <c r="I7" s="88">
        <f t="shared" si="0"/>
        <v>9220.5461620091974</v>
      </c>
    </row>
    <row r="8" spans="1:9" ht="15" customHeight="1" thickTop="1" thickBot="1" x14ac:dyDescent="0.3">
      <c r="A8" s="514" t="s">
        <v>7</v>
      </c>
      <c r="B8" s="516">
        <v>6</v>
      </c>
      <c r="C8" s="412">
        <v>0.32414910858995138</v>
      </c>
      <c r="D8" s="515">
        <v>580</v>
      </c>
      <c r="E8" s="364">
        <v>15.25111753878517</v>
      </c>
      <c r="F8" s="516">
        <v>586</v>
      </c>
      <c r="G8" s="412">
        <v>10.364343827378846</v>
      </c>
      <c r="I8" s="88">
        <f t="shared" si="0"/>
        <v>4458.118853908737</v>
      </c>
    </row>
    <row r="9" spans="1:9" ht="16.5" thickTop="1" thickBot="1" x14ac:dyDescent="0.3">
      <c r="A9" s="514" t="s">
        <v>382</v>
      </c>
      <c r="B9" s="516">
        <v>236</v>
      </c>
      <c r="C9" s="412">
        <v>12.749864937871422</v>
      </c>
      <c r="D9" s="515">
        <v>320</v>
      </c>
      <c r="E9" s="364">
        <v>8.4144096765711272</v>
      </c>
      <c r="F9" s="516">
        <v>556</v>
      </c>
      <c r="G9" s="412">
        <v>9.8337460205164486</v>
      </c>
      <c r="I9" s="88">
        <f t="shared" si="0"/>
        <v>4229.8875132649455</v>
      </c>
    </row>
    <row r="10" spans="1:9" ht="16.5" thickTop="1" thickBot="1" x14ac:dyDescent="0.3">
      <c r="A10" s="514" t="s">
        <v>383</v>
      </c>
      <c r="B10" s="516">
        <v>447</v>
      </c>
      <c r="C10" s="412">
        <v>24.149108589951375</v>
      </c>
      <c r="D10" s="515">
        <v>493</v>
      </c>
      <c r="E10" s="364">
        <v>12.963449907967394</v>
      </c>
      <c r="F10" s="516">
        <v>940</v>
      </c>
      <c r="G10" s="412">
        <v>16.625397948355147</v>
      </c>
      <c r="I10" s="88">
        <f t="shared" si="0"/>
        <v>7151.2486735054827</v>
      </c>
    </row>
    <row r="11" spans="1:9" ht="16.5" thickTop="1" thickBot="1" x14ac:dyDescent="0.3">
      <c r="A11" s="514" t="s">
        <v>384</v>
      </c>
      <c r="B11" s="516">
        <v>216</v>
      </c>
      <c r="C11" s="412">
        <v>11.66936790923825</v>
      </c>
      <c r="D11" s="515">
        <v>762</v>
      </c>
      <c r="E11" s="364">
        <v>20.036813042334998</v>
      </c>
      <c r="F11" s="516">
        <v>978</v>
      </c>
      <c r="G11" s="412">
        <v>17.297488503714185</v>
      </c>
      <c r="I11" s="88">
        <f t="shared" si="0"/>
        <v>7440.3417049876189</v>
      </c>
    </row>
    <row r="12" spans="1:9" ht="15" customHeight="1" thickTop="1" thickBot="1" x14ac:dyDescent="0.3">
      <c r="A12" s="514" t="s">
        <v>385</v>
      </c>
      <c r="B12" s="516">
        <v>29</v>
      </c>
      <c r="C12" s="412">
        <v>1.5667206915180982</v>
      </c>
      <c r="D12" s="515">
        <v>181</v>
      </c>
      <c r="E12" s="364">
        <v>4.7594004733105439</v>
      </c>
      <c r="F12" s="516">
        <v>210</v>
      </c>
      <c r="G12" s="412">
        <v>3.7141846480367882</v>
      </c>
      <c r="I12" s="88">
        <f t="shared" si="0"/>
        <v>1597.6193845065441</v>
      </c>
    </row>
    <row r="13" spans="1:9" ht="16.5" thickTop="1" thickBot="1" x14ac:dyDescent="0.3">
      <c r="A13" s="514" t="s">
        <v>386</v>
      </c>
      <c r="B13" s="516">
        <v>334</v>
      </c>
      <c r="C13" s="412">
        <v>18.044300378173961</v>
      </c>
      <c r="D13" s="515">
        <v>290</v>
      </c>
      <c r="E13" s="364">
        <v>7.625558769392585</v>
      </c>
      <c r="F13" s="516">
        <v>624</v>
      </c>
      <c r="G13" s="412">
        <v>11.036434382737886</v>
      </c>
      <c r="I13" s="88">
        <f t="shared" si="0"/>
        <v>4747.2118853908742</v>
      </c>
    </row>
    <row r="14" spans="1:9" ht="16.5" thickTop="1" thickBot="1" x14ac:dyDescent="0.3">
      <c r="A14" s="514" t="s">
        <v>387</v>
      </c>
      <c r="B14" s="516">
        <v>455</v>
      </c>
      <c r="C14" s="412">
        <v>24.581307401404644</v>
      </c>
      <c r="D14" s="515">
        <v>191</v>
      </c>
      <c r="E14" s="364">
        <v>5.0223507757033925</v>
      </c>
      <c r="F14" s="516">
        <v>646</v>
      </c>
      <c r="G14" s="412">
        <v>11.425539441103643</v>
      </c>
      <c r="I14" s="88">
        <f t="shared" si="0"/>
        <v>4914.5815351963211</v>
      </c>
    </row>
    <row r="15" spans="1:9" ht="16.5" thickTop="1" thickBot="1" x14ac:dyDescent="0.3">
      <c r="A15" s="514" t="s">
        <v>388</v>
      </c>
      <c r="B15" s="516">
        <v>12</v>
      </c>
      <c r="C15" s="412">
        <v>0.64829821717990277</v>
      </c>
      <c r="D15" s="515">
        <v>173</v>
      </c>
      <c r="E15" s="364">
        <v>4.5490402313962663</v>
      </c>
      <c r="F15" s="516">
        <v>185</v>
      </c>
      <c r="G15" s="412">
        <v>3.2720198089847892</v>
      </c>
      <c r="I15" s="88">
        <f t="shared" si="0"/>
        <v>1407.4266006367172</v>
      </c>
    </row>
    <row r="16" spans="1:9" ht="15" customHeight="1" thickTop="1" thickBot="1" x14ac:dyDescent="0.3">
      <c r="A16" s="514" t="s">
        <v>324</v>
      </c>
      <c r="B16" s="516">
        <v>22</v>
      </c>
      <c r="C16" s="412">
        <v>1.1885467314964884</v>
      </c>
      <c r="D16" s="515">
        <v>0</v>
      </c>
      <c r="E16" s="364">
        <v>0</v>
      </c>
      <c r="F16" s="516">
        <v>22</v>
      </c>
      <c r="G16" s="412">
        <v>0.38910505836575876</v>
      </c>
      <c r="I16" s="88">
        <f>(43014/100)*G16</f>
        <v>167.36964980544747</v>
      </c>
    </row>
    <row r="17" spans="1:9" ht="16.5" thickTop="1" thickBot="1" x14ac:dyDescent="0.3">
      <c r="A17" s="514" t="s">
        <v>82</v>
      </c>
      <c r="B17" s="516">
        <v>9</v>
      </c>
      <c r="C17" s="412">
        <v>0.48622366288492713</v>
      </c>
      <c r="D17" s="515">
        <v>55</v>
      </c>
      <c r="E17" s="364">
        <v>1.4462266631606626</v>
      </c>
      <c r="F17" s="516">
        <v>64</v>
      </c>
      <c r="G17" s="412">
        <v>1.1319419879731163</v>
      </c>
      <c r="I17" s="88">
        <f t="shared" si="0"/>
        <v>486.89352670675623</v>
      </c>
    </row>
    <row r="18" spans="1:9" ht="16.5" thickTop="1" thickBot="1" x14ac:dyDescent="0.3">
      <c r="A18" s="514" t="s">
        <v>83</v>
      </c>
      <c r="B18" s="516">
        <v>32</v>
      </c>
      <c r="C18" s="412">
        <v>1.728795245813074</v>
      </c>
      <c r="D18" s="515">
        <v>390</v>
      </c>
      <c r="E18" s="364">
        <v>10.255061793321062</v>
      </c>
      <c r="F18" s="516">
        <v>422</v>
      </c>
      <c r="G18" s="412">
        <v>7.4637424831977359</v>
      </c>
      <c r="I18" s="88">
        <f t="shared" si="0"/>
        <v>3210.4541917226738</v>
      </c>
    </row>
    <row r="19" spans="1:9" ht="16.5" thickTop="1" thickBot="1" x14ac:dyDescent="0.3">
      <c r="A19" s="514" t="s">
        <v>55</v>
      </c>
      <c r="B19" s="516">
        <v>162</v>
      </c>
      <c r="C19" s="412">
        <v>8.7520259319286886</v>
      </c>
      <c r="D19" s="515">
        <v>321</v>
      </c>
      <c r="E19" s="364">
        <v>8.4407047068104131</v>
      </c>
      <c r="F19" s="516">
        <v>483</v>
      </c>
      <c r="G19" s="412">
        <v>8.5426246904846117</v>
      </c>
      <c r="I19" s="88">
        <f t="shared" si="0"/>
        <v>3674.5245843650509</v>
      </c>
    </row>
    <row r="20" spans="1:9" ht="15" customHeight="1" thickTop="1" thickBot="1" x14ac:dyDescent="0.3">
      <c r="A20" s="514" t="s">
        <v>389</v>
      </c>
      <c r="B20" s="516">
        <v>180</v>
      </c>
      <c r="C20" s="412">
        <v>9.7244732576985413</v>
      </c>
      <c r="D20" s="515">
        <v>2037</v>
      </c>
      <c r="E20" s="364">
        <v>53.562976597423088</v>
      </c>
      <c r="F20" s="516">
        <v>2217</v>
      </c>
      <c r="G20" s="412">
        <v>39.211177927131239</v>
      </c>
      <c r="I20" s="88"/>
    </row>
    <row r="21" spans="1:9" ht="16.5" thickTop="1" thickBot="1" x14ac:dyDescent="0.3">
      <c r="A21" s="866" t="s">
        <v>72</v>
      </c>
      <c r="B21" s="866"/>
      <c r="C21" s="866"/>
      <c r="D21" s="866"/>
      <c r="E21" s="866"/>
      <c r="F21" s="866"/>
      <c r="G21" s="866"/>
      <c r="I21" s="88">
        <f t="shared" si="0"/>
        <v>0</v>
      </c>
    </row>
    <row r="22" spans="1:9" ht="16.5" thickTop="1" thickBot="1" x14ac:dyDescent="0.3">
      <c r="A22" s="514" t="s">
        <v>74</v>
      </c>
      <c r="B22" s="516">
        <v>15</v>
      </c>
      <c r="C22" s="412">
        <v>0.81037277147487841</v>
      </c>
      <c r="D22" s="515">
        <v>71</v>
      </c>
      <c r="E22" s="364">
        <v>1.8669471469892192</v>
      </c>
      <c r="F22" s="516">
        <v>86</v>
      </c>
      <c r="G22" s="412">
        <v>1.5210470463388752</v>
      </c>
      <c r="I22" s="88"/>
    </row>
    <row r="23" spans="1:9" ht="16.5" thickTop="1" thickBot="1" x14ac:dyDescent="0.3">
      <c r="A23" s="866" t="s">
        <v>73</v>
      </c>
      <c r="B23" s="866"/>
      <c r="C23" s="866"/>
      <c r="D23" s="866"/>
      <c r="E23" s="866"/>
      <c r="F23" s="866"/>
      <c r="G23" s="866"/>
      <c r="I23" s="88">
        <f t="shared" si="0"/>
        <v>0</v>
      </c>
    </row>
    <row r="24" spans="1:9" ht="15" customHeight="1" thickTop="1" thickBot="1" x14ac:dyDescent="0.3">
      <c r="A24" s="514" t="s">
        <v>21</v>
      </c>
      <c r="B24" s="516">
        <v>194</v>
      </c>
      <c r="C24" s="412">
        <v>10.480821177741761</v>
      </c>
      <c r="D24" s="515">
        <v>338</v>
      </c>
      <c r="E24" s="364">
        <v>8.8877202208782542</v>
      </c>
      <c r="F24" s="516">
        <v>532</v>
      </c>
      <c r="G24" s="412">
        <v>9.4092677750265299</v>
      </c>
      <c r="I24" s="88">
        <f t="shared" si="0"/>
        <v>4047.3024407499115</v>
      </c>
    </row>
    <row r="25" spans="1:9" ht="16.5" thickTop="1" thickBot="1" x14ac:dyDescent="0.3">
      <c r="A25" s="514" t="s">
        <v>85</v>
      </c>
      <c r="B25" s="516" t="s">
        <v>1088</v>
      </c>
      <c r="C25" s="412"/>
      <c r="D25" s="515">
        <v>13</v>
      </c>
      <c r="E25" s="364">
        <v>0.3418353931107021</v>
      </c>
      <c r="F25" s="516">
        <v>17</v>
      </c>
      <c r="G25" s="412">
        <v>0.30067209055535904</v>
      </c>
      <c r="I25" s="88">
        <f t="shared" si="0"/>
        <v>129.33109303148214</v>
      </c>
    </row>
    <row r="26" spans="1:9" s="19" customFormat="1" ht="15.6" thickTop="1" thickBot="1" x14ac:dyDescent="0.35">
      <c r="A26" s="514" t="s">
        <v>86</v>
      </c>
      <c r="B26" s="516">
        <v>0</v>
      </c>
      <c r="C26" s="412">
        <v>0</v>
      </c>
      <c r="D26" s="515">
        <v>16</v>
      </c>
      <c r="E26" s="364">
        <v>0.42072048382855642</v>
      </c>
      <c r="F26" s="516">
        <v>16</v>
      </c>
      <c r="G26" s="412">
        <v>0.28298549699327907</v>
      </c>
    </row>
    <row r="27" spans="1:9" s="19" customFormat="1" ht="29.25" customHeight="1" thickTop="1" x14ac:dyDescent="0.3">
      <c r="A27" s="840" t="s">
        <v>1094</v>
      </c>
      <c r="B27" s="840"/>
      <c r="C27" s="840"/>
      <c r="D27" s="840"/>
      <c r="E27" s="840"/>
      <c r="F27" s="840"/>
      <c r="G27" s="840"/>
    </row>
    <row r="28" spans="1:9" s="19" customFormat="1" x14ac:dyDescent="0.3"/>
    <row r="29" spans="1:9" s="19" customFormat="1" x14ac:dyDescent="0.3">
      <c r="A29" s="729"/>
    </row>
    <row r="30" spans="1:9" s="19" customFormat="1" ht="15" customHeight="1" x14ac:dyDescent="0.3"/>
    <row r="31" spans="1:9" s="19" customFormat="1" x14ac:dyDescent="0.3"/>
    <row r="32" spans="1:9" s="19" customFormat="1" x14ac:dyDescent="0.3"/>
    <row r="33" s="19" customFormat="1" x14ac:dyDescent="0.3"/>
    <row r="34" s="19" customFormat="1" ht="15" customHeight="1" x14ac:dyDescent="0.3"/>
    <row r="35" s="19" customFormat="1" x14ac:dyDescent="0.3"/>
    <row r="36" s="19" customFormat="1" x14ac:dyDescent="0.3"/>
    <row r="37" s="19" customFormat="1" x14ac:dyDescent="0.3"/>
    <row r="38" s="19" customFormat="1" ht="15" customHeight="1" x14ac:dyDescent="0.3"/>
    <row r="39" s="19" customFormat="1" x14ac:dyDescent="0.3"/>
    <row r="40" s="19" customFormat="1" x14ac:dyDescent="0.3"/>
    <row r="41" s="19" customFormat="1" x14ac:dyDescent="0.3"/>
    <row r="42" s="19" customFormat="1" ht="15" customHeight="1" x14ac:dyDescent="0.3"/>
    <row r="43" s="19" customFormat="1" x14ac:dyDescent="0.3"/>
    <row r="44" s="19" customFormat="1" x14ac:dyDescent="0.3"/>
    <row r="45" s="19" customFormat="1" x14ac:dyDescent="0.3"/>
    <row r="46" s="19" customFormat="1" ht="15" customHeight="1" x14ac:dyDescent="0.3"/>
    <row r="47" s="19" customFormat="1" x14ac:dyDescent="0.3"/>
    <row r="48" s="19" customFormat="1" x14ac:dyDescent="0.3"/>
    <row r="49" s="19" customFormat="1" x14ac:dyDescent="0.3"/>
    <row r="50" s="19" customFormat="1" ht="15" customHeight="1" x14ac:dyDescent="0.3"/>
    <row r="51" s="19" customFormat="1" x14ac:dyDescent="0.3"/>
    <row r="52" s="19" customFormat="1" x14ac:dyDescent="0.3"/>
    <row r="53" s="19" customFormat="1" x14ac:dyDescent="0.3"/>
    <row r="54" s="19" customFormat="1" ht="15" customHeight="1" x14ac:dyDescent="0.3"/>
    <row r="55" s="19" customFormat="1" x14ac:dyDescent="0.3"/>
    <row r="56" s="19" customFormat="1" x14ac:dyDescent="0.3"/>
    <row r="57" s="19" customFormat="1" x14ac:dyDescent="0.3"/>
    <row r="58" s="19" customFormat="1" ht="15" customHeight="1" x14ac:dyDescent="0.3"/>
    <row r="59" s="19" customFormat="1" x14ac:dyDescent="0.3"/>
    <row r="60" s="19" customFormat="1" x14ac:dyDescent="0.3"/>
    <row r="61" s="19" customFormat="1" x14ac:dyDescent="0.3"/>
    <row r="62" s="19" customFormat="1" ht="15" customHeight="1" x14ac:dyDescent="0.3"/>
    <row r="63" s="19" customFormat="1" x14ac:dyDescent="0.3"/>
    <row r="64" s="19" customFormat="1" x14ac:dyDescent="0.3"/>
    <row r="65" s="19" customFormat="1" x14ac:dyDescent="0.3"/>
    <row r="66" s="19" customFormat="1" ht="15" customHeight="1" x14ac:dyDescent="0.3"/>
    <row r="67" s="19" customFormat="1" x14ac:dyDescent="0.3"/>
    <row r="68" s="19" customFormat="1" x14ac:dyDescent="0.3"/>
    <row r="69" s="19" customFormat="1" x14ac:dyDescent="0.3"/>
    <row r="70" s="19" customFormat="1" ht="15" customHeight="1" x14ac:dyDescent="0.3"/>
    <row r="71" s="19" customFormat="1" x14ac:dyDescent="0.3"/>
    <row r="72" s="19" customFormat="1" x14ac:dyDescent="0.3"/>
    <row r="73" s="19" customFormat="1" x14ac:dyDescent="0.3"/>
    <row r="74" s="19" customFormat="1" ht="15" customHeight="1" x14ac:dyDescent="0.3"/>
    <row r="75" s="19" customFormat="1" x14ac:dyDescent="0.3"/>
    <row r="76" s="19" customFormat="1" x14ac:dyDescent="0.3"/>
    <row r="77" s="19" customFormat="1" x14ac:dyDescent="0.3"/>
    <row r="78" s="19" customFormat="1" ht="15" customHeight="1" x14ac:dyDescent="0.3"/>
    <row r="79" s="19" customFormat="1" x14ac:dyDescent="0.3"/>
    <row r="80" s="19" customFormat="1" x14ac:dyDescent="0.3"/>
    <row r="81" s="19" customFormat="1" x14ac:dyDescent="0.3"/>
    <row r="82" s="19" customFormat="1" ht="15" customHeight="1" x14ac:dyDescent="0.3"/>
    <row r="83" s="19" customFormat="1" x14ac:dyDescent="0.3"/>
    <row r="84" s="19" customFormat="1" x14ac:dyDescent="0.3"/>
    <row r="85" s="19" customFormat="1" x14ac:dyDescent="0.3"/>
    <row r="86" s="19" customFormat="1" ht="15" customHeight="1" x14ac:dyDescent="0.3"/>
    <row r="87" s="19" customFormat="1" x14ac:dyDescent="0.3"/>
    <row r="88" s="19" customFormat="1" x14ac:dyDescent="0.3"/>
    <row r="89" s="19" customFormat="1" x14ac:dyDescent="0.3"/>
    <row r="90" s="19" customFormat="1" ht="15" customHeight="1" x14ac:dyDescent="0.3"/>
    <row r="91" s="19" customFormat="1" x14ac:dyDescent="0.3"/>
    <row r="92" s="19" customFormat="1" x14ac:dyDescent="0.3"/>
    <row r="93" s="19" customFormat="1" x14ac:dyDescent="0.3"/>
    <row r="94" s="19" customFormat="1" ht="15" customHeight="1" x14ac:dyDescent="0.3"/>
    <row r="95" s="19" customFormat="1" x14ac:dyDescent="0.3"/>
    <row r="96" s="19" customFormat="1" x14ac:dyDescent="0.3"/>
    <row r="97" s="19" customFormat="1" x14ac:dyDescent="0.3"/>
    <row r="98" s="19" customFormat="1" ht="15" customHeight="1" x14ac:dyDescent="0.3"/>
    <row r="99" s="19" customFormat="1" x14ac:dyDescent="0.3"/>
    <row r="100" s="19" customFormat="1" x14ac:dyDescent="0.3"/>
    <row r="101" s="19" customFormat="1" x14ac:dyDescent="0.3"/>
    <row r="102" s="19" customFormat="1" ht="15" customHeight="1" x14ac:dyDescent="0.3"/>
    <row r="103" s="19" customFormat="1" x14ac:dyDescent="0.3"/>
    <row r="104" s="19" customFormat="1" x14ac:dyDescent="0.3"/>
    <row r="105" s="19" customFormat="1" x14ac:dyDescent="0.3"/>
    <row r="106" s="19" customFormat="1" ht="15" customHeight="1" x14ac:dyDescent="0.3"/>
    <row r="107" s="19" customFormat="1" x14ac:dyDescent="0.3"/>
    <row r="108" s="19" customFormat="1" x14ac:dyDescent="0.3"/>
    <row r="109" s="19" customFormat="1" x14ac:dyDescent="0.3"/>
    <row r="110" s="19" customFormat="1" ht="15" customHeight="1" x14ac:dyDescent="0.3"/>
    <row r="111" s="19" customFormat="1" x14ac:dyDescent="0.3"/>
    <row r="112" s="19" customFormat="1" x14ac:dyDescent="0.3"/>
    <row r="113" spans="2:8" s="19" customFormat="1" x14ac:dyDescent="0.3"/>
    <row r="114" spans="2:8" s="19" customFormat="1" ht="15" customHeight="1" x14ac:dyDescent="0.3">
      <c r="G114" s="5"/>
      <c r="H114" s="5"/>
    </row>
    <row r="115" spans="2:8" s="19" customFormat="1" x14ac:dyDescent="0.3">
      <c r="G115" s="5"/>
      <c r="H115" s="5"/>
    </row>
    <row r="116" spans="2:8" s="19" customFormat="1" x14ac:dyDescent="0.3">
      <c r="G116" s="5"/>
      <c r="H116" s="5"/>
    </row>
    <row r="117" spans="2:8" s="19" customFormat="1" x14ac:dyDescent="0.3"/>
    <row r="118" spans="2:8" s="19" customFormat="1" ht="15" customHeight="1" x14ac:dyDescent="0.3"/>
    <row r="119" spans="2:8" s="19" customFormat="1" x14ac:dyDescent="0.3">
      <c r="B119" s="26"/>
      <c r="C119" s="26"/>
      <c r="D119" s="26"/>
      <c r="E119" s="26"/>
      <c r="F119" s="26"/>
      <c r="G119" s="26"/>
    </row>
    <row r="120" spans="2:8" s="19" customFormat="1" x14ac:dyDescent="0.3"/>
    <row r="121" spans="2:8" s="19" customFormat="1" x14ac:dyDescent="0.3"/>
    <row r="122" spans="2:8" s="19" customFormat="1" x14ac:dyDescent="0.3"/>
    <row r="123" spans="2:8" s="19" customFormat="1" x14ac:dyDescent="0.3"/>
    <row r="124" spans="2:8" s="19" customFormat="1" x14ac:dyDescent="0.3"/>
    <row r="125" spans="2:8" s="19" customFormat="1" x14ac:dyDescent="0.3"/>
    <row r="126" spans="2:8" s="19" customFormat="1" x14ac:dyDescent="0.3"/>
    <row r="127" spans="2:8" s="19" customFormat="1" x14ac:dyDescent="0.3"/>
    <row r="128" spans="2: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  <row r="160" s="19" customFormat="1" x14ac:dyDescent="0.3"/>
    <row r="161" s="19" customFormat="1" x14ac:dyDescent="0.3"/>
    <row r="162" s="19" customFormat="1" x14ac:dyDescent="0.3"/>
    <row r="163" s="19" customFormat="1" x14ac:dyDescent="0.3"/>
    <row r="164" s="19" customFormat="1" x14ac:dyDescent="0.3"/>
    <row r="165" s="19" customFormat="1" x14ac:dyDescent="0.3"/>
    <row r="166" s="19" customFormat="1" x14ac:dyDescent="0.3"/>
    <row r="167" s="19" customFormat="1" x14ac:dyDescent="0.3"/>
    <row r="168" s="19" customFormat="1" x14ac:dyDescent="0.3"/>
    <row r="169" s="19" customFormat="1" x14ac:dyDescent="0.3"/>
    <row r="170" s="19" customFormat="1" x14ac:dyDescent="0.3"/>
    <row r="171" s="19" customFormat="1" x14ac:dyDescent="0.3"/>
    <row r="172" s="19" customFormat="1" x14ac:dyDescent="0.3"/>
    <row r="173" s="19" customFormat="1" x14ac:dyDescent="0.3"/>
    <row r="174" s="19" customFormat="1" x14ac:dyDescent="0.3"/>
    <row r="175" s="19" customFormat="1" x14ac:dyDescent="0.3"/>
    <row r="176" s="19" customFormat="1" x14ac:dyDescent="0.3"/>
    <row r="177" s="19" customFormat="1" x14ac:dyDescent="0.3"/>
    <row r="178" s="19" customFormat="1" x14ac:dyDescent="0.3"/>
    <row r="179" s="19" customFormat="1" x14ac:dyDescent="0.3"/>
    <row r="180" s="19" customFormat="1" x14ac:dyDescent="0.3"/>
    <row r="181" s="19" customFormat="1" x14ac:dyDescent="0.3"/>
    <row r="182" s="19" customFormat="1" x14ac:dyDescent="0.3"/>
    <row r="183" s="19" customFormat="1" x14ac:dyDescent="0.3"/>
    <row r="184" s="19" customFormat="1" x14ac:dyDescent="0.3"/>
    <row r="185" s="19" customFormat="1" x14ac:dyDescent="0.3"/>
    <row r="186" s="19" customFormat="1" x14ac:dyDescent="0.3"/>
    <row r="187" s="19" customFormat="1" x14ac:dyDescent="0.3"/>
    <row r="188" s="19" customFormat="1" x14ac:dyDescent="0.3"/>
    <row r="189" s="19" customFormat="1" x14ac:dyDescent="0.3"/>
    <row r="190" s="19" customFormat="1" x14ac:dyDescent="0.3"/>
    <row r="191" s="19" customFormat="1" x14ac:dyDescent="0.3"/>
    <row r="192" s="19" customFormat="1" x14ac:dyDescent="0.3"/>
    <row r="193" s="19" customFormat="1" x14ac:dyDescent="0.3"/>
    <row r="194" s="19" customFormat="1" x14ac:dyDescent="0.3"/>
    <row r="195" s="19" customFormat="1" x14ac:dyDescent="0.3"/>
    <row r="196" s="19" customFormat="1" x14ac:dyDescent="0.3"/>
    <row r="197" s="19" customFormat="1" x14ac:dyDescent="0.3"/>
    <row r="198" s="19" customFormat="1" x14ac:dyDescent="0.3"/>
    <row r="199" s="19" customFormat="1" x14ac:dyDescent="0.3"/>
    <row r="200" s="19" customFormat="1" x14ac:dyDescent="0.3"/>
    <row r="201" s="19" customFormat="1" x14ac:dyDescent="0.3"/>
    <row r="202" s="19" customFormat="1" x14ac:dyDescent="0.3"/>
    <row r="203" s="19" customFormat="1" x14ac:dyDescent="0.3"/>
    <row r="204" s="19" customFormat="1" x14ac:dyDescent="0.3"/>
    <row r="205" s="19" customFormat="1" x14ac:dyDescent="0.3"/>
    <row r="206" s="19" customFormat="1" x14ac:dyDescent="0.3"/>
    <row r="207" s="19" customFormat="1" x14ac:dyDescent="0.3"/>
    <row r="208" s="19" customFormat="1" x14ac:dyDescent="0.3"/>
    <row r="209" s="19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  <row r="277" s="19" customFormat="1" x14ac:dyDescent="0.3"/>
    <row r="278" s="19" customFormat="1" x14ac:dyDescent="0.3"/>
    <row r="279" s="19" customFormat="1" x14ac:dyDescent="0.3"/>
    <row r="280" s="19" customFormat="1" x14ac:dyDescent="0.3"/>
    <row r="281" s="19" customFormat="1" x14ac:dyDescent="0.3"/>
    <row r="282" s="19" customFormat="1" x14ac:dyDescent="0.3"/>
    <row r="283" s="19" customFormat="1" x14ac:dyDescent="0.3"/>
    <row r="284" s="19" customFormat="1" x14ac:dyDescent="0.3"/>
    <row r="285" s="19" customFormat="1" x14ac:dyDescent="0.3"/>
    <row r="286" s="19" customFormat="1" x14ac:dyDescent="0.3"/>
    <row r="287" s="19" customFormat="1" x14ac:dyDescent="0.3"/>
    <row r="288" s="19" customFormat="1" x14ac:dyDescent="0.3"/>
    <row r="289" s="19" customFormat="1" x14ac:dyDescent="0.3"/>
    <row r="290" s="19" customFormat="1" x14ac:dyDescent="0.3"/>
    <row r="291" s="19" customFormat="1" x14ac:dyDescent="0.3"/>
    <row r="292" s="19" customFormat="1" x14ac:dyDescent="0.3"/>
    <row r="293" s="19" customFormat="1" x14ac:dyDescent="0.3"/>
    <row r="294" s="19" customFormat="1" x14ac:dyDescent="0.3"/>
    <row r="295" s="19" customFormat="1" x14ac:dyDescent="0.3"/>
    <row r="296" s="19" customFormat="1" x14ac:dyDescent="0.3"/>
    <row r="297" s="19" customFormat="1" x14ac:dyDescent="0.3"/>
    <row r="298" s="19" customFormat="1" x14ac:dyDescent="0.3"/>
    <row r="299" s="19" customFormat="1" x14ac:dyDescent="0.3"/>
    <row r="300" s="19" customFormat="1" x14ac:dyDescent="0.3"/>
    <row r="301" s="19" customFormat="1" x14ac:dyDescent="0.3"/>
    <row r="302" s="19" customFormat="1" x14ac:dyDescent="0.3"/>
    <row r="303" s="19" customFormat="1" x14ac:dyDescent="0.3"/>
    <row r="304" s="19" customFormat="1" x14ac:dyDescent="0.3"/>
    <row r="305" s="19" customFormat="1" x14ac:dyDescent="0.3"/>
    <row r="306" s="19" customFormat="1" x14ac:dyDescent="0.3"/>
  </sheetData>
  <mergeCells count="8">
    <mergeCell ref="A27:G27"/>
    <mergeCell ref="A1:G1"/>
    <mergeCell ref="A21:G21"/>
    <mergeCell ref="A23:G23"/>
    <mergeCell ref="A4:G4"/>
    <mergeCell ref="B2:C2"/>
    <mergeCell ref="D2:E2"/>
    <mergeCell ref="F2:G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&amp;R&amp;[20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H25" sqref="A1:XFD1048576"/>
    </sheetView>
  </sheetViews>
  <sheetFormatPr defaultRowHeight="14.4" x14ac:dyDescent="0.3"/>
  <sheetData>
    <row r="2" spans="1:6" ht="15" x14ac:dyDescent="0.25">
      <c r="A2" s="63"/>
      <c r="B2" s="63" t="s">
        <v>164</v>
      </c>
      <c r="C2" s="63"/>
      <c r="D2" s="63"/>
      <c r="E2" s="63" t="s">
        <v>165</v>
      </c>
      <c r="F2" s="63"/>
    </row>
    <row r="3" spans="1:6" ht="15.75" thickBot="1" x14ac:dyDescent="0.3">
      <c r="A3" s="64" t="s">
        <v>4</v>
      </c>
      <c r="B3" s="66">
        <v>2810</v>
      </c>
      <c r="C3" s="67">
        <v>40.742351747136432</v>
      </c>
      <c r="D3" s="70" t="s">
        <v>4</v>
      </c>
      <c r="E3" s="73">
        <v>1386</v>
      </c>
      <c r="F3" s="72">
        <v>20.095693779904305</v>
      </c>
    </row>
    <row r="4" spans="1:6" ht="15.75" thickBot="1" x14ac:dyDescent="0.3">
      <c r="A4" s="64" t="s">
        <v>5</v>
      </c>
      <c r="B4" s="66">
        <v>2671</v>
      </c>
      <c r="C4" s="67">
        <v>38.7269827461215</v>
      </c>
      <c r="D4" s="71" t="s">
        <v>75</v>
      </c>
      <c r="E4" s="73">
        <v>4335</v>
      </c>
      <c r="F4" s="72">
        <v>62.853414528055673</v>
      </c>
    </row>
    <row r="5" spans="1:6" ht="15.75" thickBot="1" x14ac:dyDescent="0.3">
      <c r="A5" s="64" t="s">
        <v>6</v>
      </c>
      <c r="B5" s="66">
        <v>2172</v>
      </c>
      <c r="C5" s="67">
        <v>31.491953023053505</v>
      </c>
      <c r="D5" s="71" t="s">
        <v>76</v>
      </c>
      <c r="E5" s="73">
        <v>2909</v>
      </c>
      <c r="F5" s="72">
        <v>42.177758445701031</v>
      </c>
    </row>
    <row r="6" spans="1:6" ht="15.75" thickBot="1" x14ac:dyDescent="0.3">
      <c r="A6" s="64" t="s">
        <v>7</v>
      </c>
      <c r="B6" s="66">
        <v>348</v>
      </c>
      <c r="C6" s="67">
        <v>5.0456720313179648</v>
      </c>
      <c r="D6" s="71" t="s">
        <v>57</v>
      </c>
      <c r="E6" s="73">
        <v>3107</v>
      </c>
      <c r="F6" s="72">
        <v>45.048571842830214</v>
      </c>
    </row>
    <row r="7" spans="1:6" ht="15.75" thickBot="1" x14ac:dyDescent="0.3">
      <c r="A7" s="64" t="s">
        <v>8</v>
      </c>
      <c r="B7" s="66">
        <v>852</v>
      </c>
      <c r="C7" s="67">
        <v>12.353197042192257</v>
      </c>
      <c r="D7" s="71" t="s">
        <v>77</v>
      </c>
      <c r="E7" s="73">
        <v>1489</v>
      </c>
      <c r="F7" s="72">
        <v>21.589096708713935</v>
      </c>
    </row>
    <row r="8" spans="1:6" ht="15.75" thickBot="1" x14ac:dyDescent="0.3">
      <c r="A8" s="64" t="s">
        <v>9</v>
      </c>
      <c r="B8" s="66">
        <v>1205</v>
      </c>
      <c r="C8" s="67">
        <v>17.471364361316514</v>
      </c>
      <c r="D8" s="71" t="s">
        <v>54</v>
      </c>
      <c r="E8" s="73">
        <v>1006</v>
      </c>
      <c r="F8" s="72">
        <v>14.586051906626068</v>
      </c>
    </row>
    <row r="9" spans="1:6" ht="15.75" thickBot="1" x14ac:dyDescent="0.3">
      <c r="A9" s="64" t="s">
        <v>10</v>
      </c>
      <c r="B9" s="66">
        <v>1517</v>
      </c>
      <c r="C9" s="67">
        <v>21.995070320429171</v>
      </c>
      <c r="D9" s="71" t="s">
        <v>78</v>
      </c>
      <c r="E9" s="73">
        <v>1144</v>
      </c>
      <c r="F9" s="72">
        <v>16.586921850079744</v>
      </c>
    </row>
    <row r="10" spans="1:6" ht="15.75" thickBot="1" x14ac:dyDescent="0.3">
      <c r="A10" s="64" t="s">
        <v>11</v>
      </c>
      <c r="B10" s="66">
        <v>366</v>
      </c>
      <c r="C10" s="67">
        <v>5.3066550674206177</v>
      </c>
      <c r="D10" s="71" t="s">
        <v>79</v>
      </c>
      <c r="E10" s="73">
        <v>707</v>
      </c>
      <c r="F10" s="72">
        <v>10.250833695809773</v>
      </c>
    </row>
    <row r="11" spans="1:6" ht="15.75" thickBot="1" x14ac:dyDescent="0.3">
      <c r="A11" s="64" t="s">
        <v>12</v>
      </c>
      <c r="B11" s="66">
        <v>937</v>
      </c>
      <c r="C11" s="67">
        <v>13.58561693489923</v>
      </c>
      <c r="D11" s="71" t="s">
        <v>80</v>
      </c>
      <c r="E11" s="73">
        <v>951</v>
      </c>
      <c r="F11" s="72">
        <v>13.78860374075685</v>
      </c>
    </row>
    <row r="12" spans="1:6" ht="15.75" thickBot="1" x14ac:dyDescent="0.3">
      <c r="A12" s="64" t="s">
        <v>13</v>
      </c>
      <c r="B12" s="66">
        <v>1011</v>
      </c>
      <c r="C12" s="67">
        <v>14.658547194432362</v>
      </c>
      <c r="D12" s="71" t="s">
        <v>13</v>
      </c>
      <c r="E12" s="73">
        <v>2104</v>
      </c>
      <c r="F12" s="72">
        <v>30.506017108887924</v>
      </c>
    </row>
    <row r="13" spans="1:6" ht="15.75" thickBot="1" x14ac:dyDescent="0.3">
      <c r="A13" s="64" t="s">
        <v>14</v>
      </c>
      <c r="B13" s="66">
        <v>183</v>
      </c>
      <c r="C13" s="67">
        <v>2.6533275337103088</v>
      </c>
      <c r="D13" s="71" t="s">
        <v>14</v>
      </c>
      <c r="E13" s="73">
        <v>1598</v>
      </c>
      <c r="F13" s="72">
        <v>23.169493982891112</v>
      </c>
    </row>
    <row r="14" spans="1:6" ht="15.75" thickBot="1" x14ac:dyDescent="0.3">
      <c r="A14" s="64" t="s">
        <v>15</v>
      </c>
      <c r="B14" s="66">
        <v>39</v>
      </c>
      <c r="C14" s="67">
        <v>0.56546324488908217</v>
      </c>
      <c r="D14" s="71" t="s">
        <v>81</v>
      </c>
      <c r="E14" s="73">
        <v>288</v>
      </c>
      <c r="F14" s="72">
        <v>4.1757285776424533</v>
      </c>
    </row>
    <row r="15" spans="1:6" ht="15.75" thickBot="1" x14ac:dyDescent="0.3">
      <c r="A15" s="64" t="s">
        <v>16</v>
      </c>
      <c r="B15" s="66">
        <v>74</v>
      </c>
      <c r="C15" s="67">
        <v>1.0729302595331303</v>
      </c>
      <c r="D15" s="71" t="s">
        <v>82</v>
      </c>
      <c r="E15" s="73">
        <v>592</v>
      </c>
      <c r="F15" s="72">
        <v>8.5834420762650421</v>
      </c>
    </row>
    <row r="16" spans="1:6" ht="15.75" thickBot="1" x14ac:dyDescent="0.3">
      <c r="A16" s="64" t="s">
        <v>17</v>
      </c>
      <c r="B16" s="66">
        <v>117</v>
      </c>
      <c r="C16" s="67">
        <v>1.6963897346672467</v>
      </c>
      <c r="D16" s="71" t="s">
        <v>83</v>
      </c>
      <c r="E16" s="73">
        <v>2806</v>
      </c>
      <c r="F16" s="72">
        <v>40.684355516891401</v>
      </c>
    </row>
    <row r="17" spans="1:6" ht="15.75" thickBot="1" x14ac:dyDescent="0.3">
      <c r="A17" s="64" t="s">
        <v>18</v>
      </c>
      <c r="B17" s="66">
        <v>544</v>
      </c>
      <c r="C17" s="67">
        <v>7.8874873133246339</v>
      </c>
      <c r="D17" s="71" t="s">
        <v>55</v>
      </c>
      <c r="E17" s="73">
        <v>1148</v>
      </c>
      <c r="F17" s="72">
        <v>16.644918080324778</v>
      </c>
    </row>
    <row r="18" spans="1:6" ht="15.75" thickBot="1" x14ac:dyDescent="0.3">
      <c r="A18" s="64" t="s">
        <v>20</v>
      </c>
      <c r="B18" s="66">
        <v>1816</v>
      </c>
      <c r="C18" s="67">
        <v>26.330288531245472</v>
      </c>
      <c r="D18" s="71" t="s">
        <v>84</v>
      </c>
      <c r="E18" s="73">
        <v>843</v>
      </c>
      <c r="F18" s="72">
        <v>12.222705524140931</v>
      </c>
    </row>
    <row r="19" spans="1:6" ht="15.75" thickBot="1" x14ac:dyDescent="0.3">
      <c r="A19" s="64" t="s">
        <v>19</v>
      </c>
      <c r="B19" s="66">
        <v>308</v>
      </c>
      <c r="C19" s="67">
        <v>4.4657097288676235</v>
      </c>
      <c r="D19" s="70" t="s">
        <v>74</v>
      </c>
      <c r="E19" s="73">
        <v>214</v>
      </c>
      <c r="F19" s="72">
        <v>3.1027983181093228</v>
      </c>
    </row>
    <row r="20" spans="1:6" ht="15.75" thickBot="1" x14ac:dyDescent="0.3">
      <c r="A20" s="64" t="s">
        <v>21</v>
      </c>
      <c r="B20" s="66">
        <v>537</v>
      </c>
      <c r="C20" s="67">
        <v>7.7859939103958249</v>
      </c>
      <c r="D20" s="70" t="s">
        <v>56</v>
      </c>
      <c r="E20" s="73">
        <v>1270</v>
      </c>
      <c r="F20" s="72">
        <v>18.413803102798319</v>
      </c>
    </row>
    <row r="21" spans="1:6" ht="15.75" thickBot="1" x14ac:dyDescent="0.3">
      <c r="A21" s="64" t="s">
        <v>22</v>
      </c>
      <c r="B21" s="66">
        <v>16</v>
      </c>
      <c r="C21" s="67">
        <v>0.23198492098013632</v>
      </c>
      <c r="D21" s="71" t="s">
        <v>85</v>
      </c>
      <c r="E21" s="73">
        <v>201</v>
      </c>
      <c r="F21" s="72">
        <v>2.9143105698129621</v>
      </c>
    </row>
    <row r="22" spans="1:6" ht="15.75" thickBot="1" x14ac:dyDescent="0.3">
      <c r="A22" s="65" t="s">
        <v>23</v>
      </c>
      <c r="B22" s="68">
        <v>7</v>
      </c>
      <c r="C22" s="69">
        <v>0.10149340292880964</v>
      </c>
      <c r="D22" s="71" t="s">
        <v>86</v>
      </c>
      <c r="E22" s="73">
        <v>146</v>
      </c>
      <c r="F22" s="72">
        <v>2.1168624039437436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view="pageBreakPreview" zoomScaleNormal="100" zoomScaleSheetLayoutView="100" workbookViewId="0">
      <selection activeCell="N90" sqref="N90"/>
    </sheetView>
  </sheetViews>
  <sheetFormatPr defaultRowHeight="14.4" x14ac:dyDescent="0.3"/>
  <cols>
    <col min="1" max="1" width="35.88671875" customWidth="1"/>
    <col min="2" max="9" width="10.77734375" customWidth="1"/>
  </cols>
  <sheetData>
    <row r="1" spans="1:9" ht="25.05" customHeight="1" thickTop="1" thickBot="1" x14ac:dyDescent="0.35">
      <c r="A1" s="863" t="s">
        <v>1036</v>
      </c>
      <c r="B1" s="864"/>
      <c r="C1" s="864"/>
      <c r="D1" s="864"/>
      <c r="E1" s="864"/>
      <c r="F1" s="864"/>
      <c r="G1" s="864"/>
      <c r="H1" s="864"/>
      <c r="I1" s="865"/>
    </row>
    <row r="2" spans="1:9" ht="15.6" thickTop="1" thickBot="1" x14ac:dyDescent="0.35">
      <c r="A2" s="742"/>
      <c r="B2" s="870" t="s">
        <v>50</v>
      </c>
      <c r="C2" s="869"/>
      <c r="D2" s="869"/>
      <c r="E2" s="870" t="s">
        <v>369</v>
      </c>
      <c r="F2" s="869"/>
      <c r="G2" s="869"/>
      <c r="H2" s="870" t="s">
        <v>2</v>
      </c>
      <c r="I2" s="869"/>
    </row>
    <row r="3" spans="1:9" ht="30" thickTop="1" thickBot="1" x14ac:dyDescent="0.35">
      <c r="A3" s="689"/>
      <c r="B3" s="689" t="s">
        <v>378</v>
      </c>
      <c r="C3" s="689" t="s">
        <v>379</v>
      </c>
      <c r="D3" s="689" t="s">
        <v>2</v>
      </c>
      <c r="E3" s="689" t="s">
        <v>378</v>
      </c>
      <c r="F3" s="689" t="s">
        <v>379</v>
      </c>
      <c r="G3" s="689" t="s">
        <v>2</v>
      </c>
      <c r="H3" s="689" t="s">
        <v>70</v>
      </c>
      <c r="I3" s="689" t="s">
        <v>1040</v>
      </c>
    </row>
    <row r="4" spans="1:9" ht="15.6" thickTop="1" thickBot="1" x14ac:dyDescent="0.35">
      <c r="A4" s="871" t="s">
        <v>4</v>
      </c>
      <c r="B4" s="872"/>
      <c r="C4" s="872"/>
      <c r="D4" s="872"/>
      <c r="E4" s="872"/>
      <c r="F4" s="872"/>
      <c r="G4" s="872"/>
      <c r="H4" s="872"/>
      <c r="I4" s="873"/>
    </row>
    <row r="5" spans="1:9" ht="15.6" thickTop="1" thickBot="1" x14ac:dyDescent="0.35">
      <c r="A5" s="517" t="s">
        <v>151</v>
      </c>
      <c r="B5" s="518">
        <v>104</v>
      </c>
      <c r="C5" s="518">
        <v>64</v>
      </c>
      <c r="D5" s="527">
        <v>168</v>
      </c>
      <c r="E5" s="518">
        <v>210</v>
      </c>
      <c r="F5" s="518">
        <v>113</v>
      </c>
      <c r="G5" s="527">
        <v>323</v>
      </c>
      <c r="H5" s="531">
        <v>491</v>
      </c>
      <c r="I5" s="532">
        <v>8.6841174389812519</v>
      </c>
    </row>
    <row r="6" spans="1:9" ht="15.6" thickTop="1" thickBot="1" x14ac:dyDescent="0.35">
      <c r="A6" s="519" t="s">
        <v>381</v>
      </c>
      <c r="B6" s="518">
        <v>18</v>
      </c>
      <c r="C6" s="518">
        <v>14</v>
      </c>
      <c r="D6" s="527">
        <v>32</v>
      </c>
      <c r="E6" s="518">
        <v>53</v>
      </c>
      <c r="F6" s="518">
        <v>64</v>
      </c>
      <c r="G6" s="527">
        <v>117</v>
      </c>
      <c r="H6" s="531">
        <v>149</v>
      </c>
      <c r="I6" s="532">
        <v>2.6353024407499115</v>
      </c>
    </row>
    <row r="7" spans="1:9" ht="15.6" thickTop="1" thickBot="1" x14ac:dyDescent="0.35">
      <c r="A7" s="520" t="s">
        <v>114</v>
      </c>
      <c r="B7" s="707">
        <v>122</v>
      </c>
      <c r="C7" s="707">
        <v>78</v>
      </c>
      <c r="D7" s="527">
        <v>200</v>
      </c>
      <c r="E7" s="707">
        <v>263</v>
      </c>
      <c r="F7" s="707">
        <v>177</v>
      </c>
      <c r="G7" s="527">
        <v>440</v>
      </c>
      <c r="H7" s="531">
        <v>640</v>
      </c>
      <c r="I7" s="532">
        <v>11.319419879731164</v>
      </c>
    </row>
    <row r="8" spans="1:9" ht="15.6" thickTop="1" thickBot="1" x14ac:dyDescent="0.35">
      <c r="A8" s="871" t="s">
        <v>75</v>
      </c>
      <c r="B8" s="872"/>
      <c r="C8" s="872"/>
      <c r="D8" s="872"/>
      <c r="E8" s="872"/>
      <c r="F8" s="872"/>
      <c r="G8" s="872"/>
      <c r="H8" s="872"/>
      <c r="I8" s="873"/>
    </row>
    <row r="9" spans="1:9" ht="15.6" thickTop="1" thickBot="1" x14ac:dyDescent="0.35">
      <c r="A9" s="522" t="s">
        <v>151</v>
      </c>
      <c r="B9" s="523">
        <v>190</v>
      </c>
      <c r="C9" s="523">
        <v>99</v>
      </c>
      <c r="D9" s="528">
        <v>289</v>
      </c>
      <c r="E9" s="523">
        <v>123</v>
      </c>
      <c r="F9" s="523">
        <v>49</v>
      </c>
      <c r="G9" s="528">
        <v>172</v>
      </c>
      <c r="H9" s="533">
        <v>461</v>
      </c>
      <c r="I9" s="534">
        <v>8.1535196321188543</v>
      </c>
    </row>
    <row r="10" spans="1:9" ht="15.6" thickTop="1" thickBot="1" x14ac:dyDescent="0.35">
      <c r="A10" s="524" t="s">
        <v>381</v>
      </c>
      <c r="B10" s="523">
        <v>21</v>
      </c>
      <c r="C10" s="523">
        <v>7</v>
      </c>
      <c r="D10" s="528">
        <v>28</v>
      </c>
      <c r="E10" s="523">
        <v>23</v>
      </c>
      <c r="F10" s="523">
        <v>29</v>
      </c>
      <c r="G10" s="528">
        <v>52</v>
      </c>
      <c r="H10" s="533">
        <v>80</v>
      </c>
      <c r="I10" s="534">
        <v>1.4149274849663955</v>
      </c>
    </row>
    <row r="11" spans="1:9" ht="15.6" thickTop="1" thickBot="1" x14ac:dyDescent="0.35">
      <c r="A11" s="525" t="s">
        <v>114</v>
      </c>
      <c r="B11" s="528">
        <v>211</v>
      </c>
      <c r="C11" s="528">
        <v>106</v>
      </c>
      <c r="D11" s="528">
        <v>317</v>
      </c>
      <c r="E11" s="528">
        <v>146</v>
      </c>
      <c r="F11" s="528">
        <v>78</v>
      </c>
      <c r="G11" s="528">
        <v>224</v>
      </c>
      <c r="H11" s="533">
        <v>541</v>
      </c>
      <c r="I11" s="534">
        <v>9.568447117085249</v>
      </c>
    </row>
    <row r="12" spans="1:9" ht="15.6" thickTop="1" thickBot="1" x14ac:dyDescent="0.35">
      <c r="A12" s="871" t="s">
        <v>76</v>
      </c>
      <c r="B12" s="872"/>
      <c r="C12" s="872"/>
      <c r="D12" s="872"/>
      <c r="E12" s="872"/>
      <c r="F12" s="872"/>
      <c r="G12" s="872"/>
      <c r="H12" s="872"/>
      <c r="I12" s="873"/>
    </row>
    <row r="13" spans="1:9" ht="15.6" thickTop="1" thickBot="1" x14ac:dyDescent="0.35">
      <c r="A13" s="517" t="s">
        <v>151</v>
      </c>
      <c r="B13" s="518">
        <v>125</v>
      </c>
      <c r="C13" s="518">
        <v>67</v>
      </c>
      <c r="D13" s="527">
        <v>192</v>
      </c>
      <c r="E13" s="518">
        <v>34</v>
      </c>
      <c r="F13" s="518">
        <v>15</v>
      </c>
      <c r="G13" s="527">
        <v>49</v>
      </c>
      <c r="H13" s="531">
        <v>241</v>
      </c>
      <c r="I13" s="532">
        <v>4.2624690484612664</v>
      </c>
    </row>
    <row r="14" spans="1:9" ht="15.6" thickTop="1" thickBot="1" x14ac:dyDescent="0.35">
      <c r="A14" s="519" t="s">
        <v>381</v>
      </c>
      <c r="B14" s="518">
        <v>24</v>
      </c>
      <c r="C14" s="518">
        <v>10</v>
      </c>
      <c r="D14" s="527">
        <v>34</v>
      </c>
      <c r="E14" s="518">
        <v>5</v>
      </c>
      <c r="F14" s="518">
        <v>11</v>
      </c>
      <c r="G14" s="527">
        <v>16</v>
      </c>
      <c r="H14" s="531">
        <v>50</v>
      </c>
      <c r="I14" s="532">
        <v>0.8843296781039971</v>
      </c>
    </row>
    <row r="15" spans="1:9" ht="15.6" thickTop="1" thickBot="1" x14ac:dyDescent="0.35">
      <c r="A15" s="520" t="s">
        <v>114</v>
      </c>
      <c r="B15" s="527">
        <v>149</v>
      </c>
      <c r="C15" s="527">
        <v>77</v>
      </c>
      <c r="D15" s="527">
        <v>226</v>
      </c>
      <c r="E15" s="527">
        <v>39</v>
      </c>
      <c r="F15" s="527">
        <v>26</v>
      </c>
      <c r="G15" s="527">
        <v>65</v>
      </c>
      <c r="H15" s="531">
        <v>291</v>
      </c>
      <c r="I15" s="532">
        <v>5.1467987265652635</v>
      </c>
    </row>
    <row r="16" spans="1:9" ht="15.6" thickTop="1" thickBot="1" x14ac:dyDescent="0.35">
      <c r="A16" s="871" t="s">
        <v>7</v>
      </c>
      <c r="B16" s="872"/>
      <c r="C16" s="872"/>
      <c r="D16" s="872"/>
      <c r="E16" s="872"/>
      <c r="F16" s="872"/>
      <c r="G16" s="872"/>
      <c r="H16" s="872"/>
      <c r="I16" s="873"/>
    </row>
    <row r="17" spans="1:9" ht="15.6" thickTop="1" thickBot="1" x14ac:dyDescent="0.35">
      <c r="A17" s="522" t="s">
        <v>151</v>
      </c>
      <c r="B17" s="523">
        <v>2</v>
      </c>
      <c r="C17" s="523">
        <v>4</v>
      </c>
      <c r="D17" s="528">
        <v>6</v>
      </c>
      <c r="E17" s="523">
        <v>41</v>
      </c>
      <c r="F17" s="523">
        <v>40</v>
      </c>
      <c r="G17" s="528">
        <v>81</v>
      </c>
      <c r="H17" s="533">
        <v>87</v>
      </c>
      <c r="I17" s="534">
        <v>1.538733639900955</v>
      </c>
    </row>
    <row r="18" spans="1:9" ht="15.6" thickTop="1" thickBot="1" x14ac:dyDescent="0.35">
      <c r="A18" s="524" t="s">
        <v>381</v>
      </c>
      <c r="B18" s="523">
        <v>0</v>
      </c>
      <c r="C18" s="523">
        <v>0</v>
      </c>
      <c r="D18" s="528">
        <v>0</v>
      </c>
      <c r="E18" s="523">
        <v>42</v>
      </c>
      <c r="F18" s="523">
        <v>69</v>
      </c>
      <c r="G18" s="528">
        <v>111</v>
      </c>
      <c r="H18" s="533">
        <v>111</v>
      </c>
      <c r="I18" s="534">
        <v>1.9632118853908735</v>
      </c>
    </row>
    <row r="19" spans="1:9" ht="15.6" thickTop="1" thickBot="1" x14ac:dyDescent="0.35">
      <c r="A19" s="525" t="s">
        <v>114</v>
      </c>
      <c r="B19" s="528">
        <v>2</v>
      </c>
      <c r="C19" s="528">
        <v>4</v>
      </c>
      <c r="D19" s="528">
        <v>6</v>
      </c>
      <c r="E19" s="528">
        <v>83</v>
      </c>
      <c r="F19" s="528">
        <v>109</v>
      </c>
      <c r="G19" s="528">
        <v>192</v>
      </c>
      <c r="H19" s="533">
        <v>198</v>
      </c>
      <c r="I19" s="534">
        <v>3.5019455252918288</v>
      </c>
    </row>
    <row r="20" spans="1:9" ht="15.6" thickTop="1" thickBot="1" x14ac:dyDescent="0.35">
      <c r="A20" s="871" t="s">
        <v>382</v>
      </c>
      <c r="B20" s="872"/>
      <c r="C20" s="872"/>
      <c r="D20" s="872"/>
      <c r="E20" s="872"/>
      <c r="F20" s="872"/>
      <c r="G20" s="872"/>
      <c r="H20" s="872"/>
      <c r="I20" s="873"/>
    </row>
    <row r="21" spans="1:9" ht="15.6" thickTop="1" thickBot="1" x14ac:dyDescent="0.35">
      <c r="A21" s="517" t="s">
        <v>151</v>
      </c>
      <c r="B21" s="518">
        <v>14</v>
      </c>
      <c r="C21" s="518">
        <v>5</v>
      </c>
      <c r="D21" s="527">
        <v>19</v>
      </c>
      <c r="E21" s="518">
        <v>25</v>
      </c>
      <c r="F21" s="518">
        <v>28</v>
      </c>
      <c r="G21" s="527">
        <v>53</v>
      </c>
      <c r="H21" s="531">
        <v>72</v>
      </c>
      <c r="I21" s="532">
        <v>1.2734347364697558</v>
      </c>
    </row>
    <row r="22" spans="1:9" ht="15.6" thickTop="1" thickBot="1" x14ac:dyDescent="0.35">
      <c r="A22" s="519" t="s">
        <v>381</v>
      </c>
      <c r="B22" s="518">
        <v>2</v>
      </c>
      <c r="C22" s="518">
        <v>1</v>
      </c>
      <c r="D22" s="527">
        <v>3</v>
      </c>
      <c r="E22" s="518">
        <v>4</v>
      </c>
      <c r="F22" s="518">
        <v>8</v>
      </c>
      <c r="G22" s="527">
        <v>12</v>
      </c>
      <c r="H22" s="531">
        <v>15</v>
      </c>
      <c r="I22" s="532">
        <v>0.26529890343119911</v>
      </c>
    </row>
    <row r="23" spans="1:9" ht="15.6" thickTop="1" thickBot="1" x14ac:dyDescent="0.35">
      <c r="A23" s="520" t="s">
        <v>114</v>
      </c>
      <c r="B23" s="527">
        <v>16</v>
      </c>
      <c r="C23" s="527">
        <v>6</v>
      </c>
      <c r="D23" s="527">
        <v>22</v>
      </c>
      <c r="E23" s="527">
        <v>29</v>
      </c>
      <c r="F23" s="527">
        <v>36</v>
      </c>
      <c r="G23" s="527">
        <v>65</v>
      </c>
      <c r="H23" s="531">
        <v>87</v>
      </c>
      <c r="I23" s="532">
        <v>1.538733639900955</v>
      </c>
    </row>
    <row r="24" spans="1:9" ht="15.6" thickTop="1" thickBot="1" x14ac:dyDescent="0.35">
      <c r="A24" s="871" t="s">
        <v>383</v>
      </c>
      <c r="B24" s="872"/>
      <c r="C24" s="872"/>
      <c r="D24" s="872"/>
      <c r="E24" s="872"/>
      <c r="F24" s="872"/>
      <c r="G24" s="872"/>
      <c r="H24" s="872"/>
      <c r="I24" s="873"/>
    </row>
    <row r="25" spans="1:9" ht="15.6" thickTop="1" thickBot="1" x14ac:dyDescent="0.35">
      <c r="A25" s="522" t="s">
        <v>151</v>
      </c>
      <c r="B25" s="523">
        <v>12</v>
      </c>
      <c r="C25" s="523">
        <v>5</v>
      </c>
      <c r="D25" s="528">
        <v>17</v>
      </c>
      <c r="E25" s="523">
        <v>28</v>
      </c>
      <c r="F25" s="523">
        <v>8</v>
      </c>
      <c r="G25" s="528">
        <v>36</v>
      </c>
      <c r="H25" s="533">
        <v>53</v>
      </c>
      <c r="I25" s="534">
        <v>0.93738945879023694</v>
      </c>
    </row>
    <row r="26" spans="1:9" ht="15.6" thickTop="1" thickBot="1" x14ac:dyDescent="0.35">
      <c r="A26" s="524" t="s">
        <v>381</v>
      </c>
      <c r="B26" s="523">
        <v>1</v>
      </c>
      <c r="C26" s="523">
        <v>0</v>
      </c>
      <c r="D26" s="528">
        <v>1</v>
      </c>
      <c r="E26" s="523">
        <v>5</v>
      </c>
      <c r="F26" s="523">
        <v>5</v>
      </c>
      <c r="G26" s="528">
        <v>10</v>
      </c>
      <c r="H26" s="533">
        <v>11</v>
      </c>
      <c r="I26" s="534">
        <v>0.19455252918287938</v>
      </c>
    </row>
    <row r="27" spans="1:9" ht="15.6" thickTop="1" thickBot="1" x14ac:dyDescent="0.35">
      <c r="A27" s="525" t="s">
        <v>114</v>
      </c>
      <c r="B27" s="528">
        <v>13</v>
      </c>
      <c r="C27" s="528">
        <v>5</v>
      </c>
      <c r="D27" s="528">
        <v>18</v>
      </c>
      <c r="E27" s="528">
        <v>33</v>
      </c>
      <c r="F27" s="528">
        <v>13</v>
      </c>
      <c r="G27" s="528">
        <v>46</v>
      </c>
      <c r="H27" s="533">
        <v>64</v>
      </c>
      <c r="I27" s="534">
        <v>1.1319419879731163</v>
      </c>
    </row>
    <row r="28" spans="1:9" ht="15.6" thickTop="1" thickBot="1" x14ac:dyDescent="0.35">
      <c r="A28" s="871" t="s">
        <v>384</v>
      </c>
      <c r="B28" s="872"/>
      <c r="C28" s="872"/>
      <c r="D28" s="872"/>
      <c r="E28" s="872"/>
      <c r="F28" s="872"/>
      <c r="G28" s="872"/>
      <c r="H28" s="872"/>
      <c r="I28" s="873"/>
    </row>
    <row r="29" spans="1:9" ht="15.6" thickTop="1" thickBot="1" x14ac:dyDescent="0.35">
      <c r="A29" s="517" t="s">
        <v>151</v>
      </c>
      <c r="B29" s="518">
        <v>9</v>
      </c>
      <c r="C29" s="518">
        <v>1</v>
      </c>
      <c r="D29" s="527">
        <v>10</v>
      </c>
      <c r="E29" s="518">
        <v>14</v>
      </c>
      <c r="F29" s="518">
        <v>7</v>
      </c>
      <c r="G29" s="527">
        <v>21</v>
      </c>
      <c r="H29" s="531">
        <v>31</v>
      </c>
      <c r="I29" s="532">
        <v>0.54828440042447824</v>
      </c>
    </row>
    <row r="30" spans="1:9" ht="15.6" thickTop="1" thickBot="1" x14ac:dyDescent="0.35">
      <c r="A30" s="519" t="s">
        <v>381</v>
      </c>
      <c r="B30" s="518">
        <v>1</v>
      </c>
      <c r="C30" s="518">
        <v>0</v>
      </c>
      <c r="D30" s="527">
        <v>1</v>
      </c>
      <c r="E30" s="518">
        <v>7</v>
      </c>
      <c r="F30" s="518">
        <v>7</v>
      </c>
      <c r="G30" s="527">
        <v>14</v>
      </c>
      <c r="H30" s="531">
        <v>15</v>
      </c>
      <c r="I30" s="532">
        <v>0.26529890343119911</v>
      </c>
    </row>
    <row r="31" spans="1:9" ht="15.6" thickTop="1" thickBot="1" x14ac:dyDescent="0.35">
      <c r="A31" s="520" t="s">
        <v>114</v>
      </c>
      <c r="B31" s="527">
        <v>10</v>
      </c>
      <c r="C31" s="527">
        <v>1</v>
      </c>
      <c r="D31" s="527">
        <v>11</v>
      </c>
      <c r="E31" s="527">
        <v>21</v>
      </c>
      <c r="F31" s="527">
        <v>14</v>
      </c>
      <c r="G31" s="527">
        <v>35</v>
      </c>
      <c r="H31" s="531">
        <v>46</v>
      </c>
      <c r="I31" s="532">
        <v>0.81358330385567745</v>
      </c>
    </row>
    <row r="32" spans="1:9" ht="15.6" thickTop="1" thickBot="1" x14ac:dyDescent="0.35">
      <c r="A32" s="871" t="s">
        <v>385</v>
      </c>
      <c r="B32" s="872"/>
      <c r="C32" s="872"/>
      <c r="D32" s="872"/>
      <c r="E32" s="872"/>
      <c r="F32" s="872"/>
      <c r="G32" s="872"/>
      <c r="H32" s="872"/>
      <c r="I32" s="873"/>
    </row>
    <row r="33" spans="1:9" ht="15.6" thickTop="1" thickBot="1" x14ac:dyDescent="0.35">
      <c r="A33" s="522" t="s">
        <v>151</v>
      </c>
      <c r="B33" s="523">
        <v>5</v>
      </c>
      <c r="C33" s="523">
        <v>0</v>
      </c>
      <c r="D33" s="528">
        <v>5</v>
      </c>
      <c r="E33" s="523">
        <v>18</v>
      </c>
      <c r="F33" s="523">
        <v>20</v>
      </c>
      <c r="G33" s="528">
        <v>38</v>
      </c>
      <c r="H33" s="533">
        <v>43</v>
      </c>
      <c r="I33" s="534">
        <v>0.76052352316943761</v>
      </c>
    </row>
    <row r="34" spans="1:9" ht="15.6" thickTop="1" thickBot="1" x14ac:dyDescent="0.35">
      <c r="A34" s="524" t="s">
        <v>381</v>
      </c>
      <c r="B34" s="523">
        <v>0</v>
      </c>
      <c r="C34" s="523">
        <v>0</v>
      </c>
      <c r="D34" s="528">
        <v>0</v>
      </c>
      <c r="E34" s="523">
        <v>0</v>
      </c>
      <c r="F34" s="523">
        <v>3</v>
      </c>
      <c r="G34" s="528">
        <v>3</v>
      </c>
      <c r="H34" s="533">
        <v>3</v>
      </c>
      <c r="I34" s="534">
        <v>5.3059780686239837E-2</v>
      </c>
    </row>
    <row r="35" spans="1:9" ht="15.6" thickTop="1" thickBot="1" x14ac:dyDescent="0.35">
      <c r="A35" s="525" t="s">
        <v>114</v>
      </c>
      <c r="B35" s="528">
        <v>5</v>
      </c>
      <c r="C35" s="528">
        <v>0</v>
      </c>
      <c r="D35" s="528">
        <v>5</v>
      </c>
      <c r="E35" s="528">
        <v>18</v>
      </c>
      <c r="F35" s="528">
        <v>23</v>
      </c>
      <c r="G35" s="528">
        <v>41</v>
      </c>
      <c r="H35" s="533">
        <v>46</v>
      </c>
      <c r="I35" s="534">
        <v>0.81358330385567745</v>
      </c>
    </row>
    <row r="36" spans="1:9" ht="15.6" thickTop="1" thickBot="1" x14ac:dyDescent="0.35">
      <c r="A36" s="871" t="s">
        <v>386</v>
      </c>
      <c r="B36" s="872"/>
      <c r="C36" s="872"/>
      <c r="D36" s="872"/>
      <c r="E36" s="872"/>
      <c r="F36" s="872"/>
      <c r="G36" s="872"/>
      <c r="H36" s="872"/>
      <c r="I36" s="873"/>
    </row>
    <row r="37" spans="1:9" ht="15.6" thickTop="1" thickBot="1" x14ac:dyDescent="0.35">
      <c r="A37" s="517" t="s">
        <v>151</v>
      </c>
      <c r="B37" s="518">
        <v>13</v>
      </c>
      <c r="C37" s="518">
        <v>1</v>
      </c>
      <c r="D37" s="527">
        <v>14</v>
      </c>
      <c r="E37" s="518">
        <v>21</v>
      </c>
      <c r="F37" s="518">
        <v>8</v>
      </c>
      <c r="G37" s="527">
        <v>29</v>
      </c>
      <c r="H37" s="531">
        <v>43</v>
      </c>
      <c r="I37" s="532">
        <v>0.76052352316943761</v>
      </c>
    </row>
    <row r="38" spans="1:9" ht="15.6" thickTop="1" thickBot="1" x14ac:dyDescent="0.35">
      <c r="A38" s="519" t="s">
        <v>381</v>
      </c>
      <c r="B38" s="518">
        <v>5</v>
      </c>
      <c r="C38" s="518">
        <v>0</v>
      </c>
      <c r="D38" s="527">
        <v>5</v>
      </c>
      <c r="E38" s="518">
        <v>5</v>
      </c>
      <c r="F38" s="518">
        <v>28</v>
      </c>
      <c r="G38" s="527">
        <v>33</v>
      </c>
      <c r="H38" s="531">
        <v>38</v>
      </c>
      <c r="I38" s="532">
        <v>0.67209055535903783</v>
      </c>
    </row>
    <row r="39" spans="1:9" ht="15.6" thickTop="1" thickBot="1" x14ac:dyDescent="0.35">
      <c r="A39" s="520" t="s">
        <v>114</v>
      </c>
      <c r="B39" s="527">
        <v>18</v>
      </c>
      <c r="C39" s="527">
        <v>1</v>
      </c>
      <c r="D39" s="527">
        <v>19</v>
      </c>
      <c r="E39" s="527">
        <v>26</v>
      </c>
      <c r="F39" s="527">
        <v>36</v>
      </c>
      <c r="G39" s="527">
        <v>62</v>
      </c>
      <c r="H39" s="531">
        <v>81</v>
      </c>
      <c r="I39" s="532">
        <v>1.4326140785284756</v>
      </c>
    </row>
    <row r="40" spans="1:9" ht="15.6" thickTop="1" thickBot="1" x14ac:dyDescent="0.35">
      <c r="A40" s="871" t="s">
        <v>387</v>
      </c>
      <c r="B40" s="872"/>
      <c r="C40" s="872"/>
      <c r="D40" s="872"/>
      <c r="E40" s="872"/>
      <c r="F40" s="872"/>
      <c r="G40" s="872"/>
      <c r="H40" s="872"/>
      <c r="I40" s="873"/>
    </row>
    <row r="41" spans="1:9" ht="15.6" thickTop="1" thickBot="1" x14ac:dyDescent="0.35">
      <c r="A41" s="522" t="s">
        <v>151</v>
      </c>
      <c r="B41" s="526">
        <v>146</v>
      </c>
      <c r="C41" s="526">
        <v>63</v>
      </c>
      <c r="D41" s="529">
        <v>209</v>
      </c>
      <c r="E41" s="526">
        <v>22</v>
      </c>
      <c r="F41" s="526">
        <v>15</v>
      </c>
      <c r="G41" s="529">
        <v>37</v>
      </c>
      <c r="H41" s="533">
        <v>246</v>
      </c>
      <c r="I41" s="534">
        <v>4.3509020162716663</v>
      </c>
    </row>
    <row r="42" spans="1:9" ht="15.6" thickTop="1" thickBot="1" x14ac:dyDescent="0.35">
      <c r="A42" s="524" t="s">
        <v>381</v>
      </c>
      <c r="B42" s="526">
        <v>8</v>
      </c>
      <c r="C42" s="526">
        <v>3</v>
      </c>
      <c r="D42" s="529">
        <v>11</v>
      </c>
      <c r="E42" s="526">
        <v>3</v>
      </c>
      <c r="F42" s="526">
        <v>11</v>
      </c>
      <c r="G42" s="529">
        <v>14</v>
      </c>
      <c r="H42" s="533">
        <v>25</v>
      </c>
      <c r="I42" s="534">
        <v>0.44216483905199855</v>
      </c>
    </row>
    <row r="43" spans="1:9" ht="15.6" thickTop="1" thickBot="1" x14ac:dyDescent="0.35">
      <c r="A43" s="525" t="s">
        <v>114</v>
      </c>
      <c r="B43" s="529">
        <v>154</v>
      </c>
      <c r="C43" s="529">
        <v>66</v>
      </c>
      <c r="D43" s="529">
        <v>220</v>
      </c>
      <c r="E43" s="529">
        <v>25</v>
      </c>
      <c r="F43" s="529">
        <v>26</v>
      </c>
      <c r="G43" s="529">
        <v>51</v>
      </c>
      <c r="H43" s="533">
        <v>271</v>
      </c>
      <c r="I43" s="534">
        <v>4.7930668553236648</v>
      </c>
    </row>
    <row r="44" spans="1:9" ht="15.6" thickTop="1" thickBot="1" x14ac:dyDescent="0.35">
      <c r="A44" s="871" t="s">
        <v>388</v>
      </c>
      <c r="B44" s="872"/>
      <c r="C44" s="872"/>
      <c r="D44" s="872"/>
      <c r="E44" s="872"/>
      <c r="F44" s="872"/>
      <c r="G44" s="872"/>
      <c r="H44" s="872"/>
      <c r="I44" s="873"/>
    </row>
    <row r="45" spans="1:9" ht="15.6" thickTop="1" thickBot="1" x14ac:dyDescent="0.35">
      <c r="A45" s="517" t="s">
        <v>151</v>
      </c>
      <c r="B45" s="521">
        <v>5</v>
      </c>
      <c r="C45" s="521">
        <v>1</v>
      </c>
      <c r="D45" s="530">
        <v>6</v>
      </c>
      <c r="E45" s="521">
        <v>39</v>
      </c>
      <c r="F45" s="521">
        <v>22</v>
      </c>
      <c r="G45" s="530">
        <v>61</v>
      </c>
      <c r="H45" s="531">
        <v>67</v>
      </c>
      <c r="I45" s="532">
        <v>1.1850017686593561</v>
      </c>
    </row>
    <row r="46" spans="1:9" ht="15.6" thickTop="1" thickBot="1" x14ac:dyDescent="0.35">
      <c r="A46" s="519" t="s">
        <v>381</v>
      </c>
      <c r="B46" s="521">
        <v>0</v>
      </c>
      <c r="C46" s="521">
        <v>0</v>
      </c>
      <c r="D46" s="530">
        <v>0</v>
      </c>
      <c r="E46" s="521">
        <v>2</v>
      </c>
      <c r="F46" s="521">
        <v>12</v>
      </c>
      <c r="G46" s="530">
        <v>14</v>
      </c>
      <c r="H46" s="531">
        <v>14</v>
      </c>
      <c r="I46" s="532">
        <v>0.24761230986911922</v>
      </c>
    </row>
    <row r="47" spans="1:9" ht="15.6" thickTop="1" thickBot="1" x14ac:dyDescent="0.35">
      <c r="A47" s="520" t="s">
        <v>114</v>
      </c>
      <c r="B47" s="530">
        <v>5</v>
      </c>
      <c r="C47" s="530">
        <v>1</v>
      </c>
      <c r="D47" s="530">
        <v>6</v>
      </c>
      <c r="E47" s="530">
        <v>41</v>
      </c>
      <c r="F47" s="530">
        <v>34</v>
      </c>
      <c r="G47" s="530">
        <v>75</v>
      </c>
      <c r="H47" s="531">
        <v>81</v>
      </c>
      <c r="I47" s="532">
        <v>1.4326140785284756</v>
      </c>
    </row>
    <row r="48" spans="1:9" ht="15.6" thickTop="1" thickBot="1" x14ac:dyDescent="0.35">
      <c r="A48" s="871" t="s">
        <v>324</v>
      </c>
      <c r="B48" s="872"/>
      <c r="C48" s="872"/>
      <c r="D48" s="872"/>
      <c r="E48" s="872"/>
      <c r="F48" s="872"/>
      <c r="G48" s="872"/>
      <c r="H48" s="872"/>
      <c r="I48" s="873"/>
    </row>
    <row r="49" spans="1:9" ht="15.6" thickTop="1" thickBot="1" x14ac:dyDescent="0.35">
      <c r="A49" s="522" t="s">
        <v>151</v>
      </c>
      <c r="B49" s="526">
        <v>4</v>
      </c>
      <c r="C49" s="526">
        <v>2</v>
      </c>
      <c r="D49" s="529">
        <v>6</v>
      </c>
      <c r="E49" s="526">
        <v>0</v>
      </c>
      <c r="F49" s="526">
        <v>0</v>
      </c>
      <c r="G49" s="529">
        <v>0</v>
      </c>
      <c r="H49" s="533">
        <v>6</v>
      </c>
      <c r="I49" s="534">
        <v>0.10611956137247967</v>
      </c>
    </row>
    <row r="50" spans="1:9" ht="15.6" thickTop="1" thickBot="1" x14ac:dyDescent="0.35">
      <c r="A50" s="524" t="s">
        <v>381</v>
      </c>
      <c r="B50" s="526">
        <v>1</v>
      </c>
      <c r="C50" s="526">
        <v>0</v>
      </c>
      <c r="D50" s="529">
        <v>1</v>
      </c>
      <c r="E50" s="526">
        <v>0</v>
      </c>
      <c r="F50" s="526">
        <v>0</v>
      </c>
      <c r="G50" s="529">
        <v>0</v>
      </c>
      <c r="H50" s="533">
        <v>1</v>
      </c>
      <c r="I50" s="534">
        <v>1.7686593562079942E-2</v>
      </c>
    </row>
    <row r="51" spans="1:9" ht="15.6" thickTop="1" thickBot="1" x14ac:dyDescent="0.35">
      <c r="A51" s="525" t="s">
        <v>114</v>
      </c>
      <c r="B51" s="529">
        <v>5</v>
      </c>
      <c r="C51" s="529">
        <v>2</v>
      </c>
      <c r="D51" s="529">
        <v>7</v>
      </c>
      <c r="E51" s="529">
        <v>0</v>
      </c>
      <c r="F51" s="529">
        <v>0</v>
      </c>
      <c r="G51" s="529">
        <v>0</v>
      </c>
      <c r="H51" s="533">
        <v>7</v>
      </c>
      <c r="I51" s="534">
        <v>0.12380615493455961</v>
      </c>
    </row>
    <row r="52" spans="1:9" ht="15.6" thickTop="1" thickBot="1" x14ac:dyDescent="0.35">
      <c r="A52" s="871" t="s">
        <v>82</v>
      </c>
      <c r="B52" s="872"/>
      <c r="C52" s="872"/>
      <c r="D52" s="872"/>
      <c r="E52" s="872"/>
      <c r="F52" s="872"/>
      <c r="G52" s="872"/>
      <c r="H52" s="872"/>
      <c r="I52" s="873"/>
    </row>
    <row r="53" spans="1:9" ht="15.6" thickTop="1" thickBot="1" x14ac:dyDescent="0.35">
      <c r="A53" s="517" t="s">
        <v>151</v>
      </c>
      <c r="B53" s="521">
        <v>2</v>
      </c>
      <c r="C53" s="521">
        <v>0</v>
      </c>
      <c r="D53" s="530">
        <v>2</v>
      </c>
      <c r="E53" s="521">
        <v>2</v>
      </c>
      <c r="F53" s="521">
        <v>4</v>
      </c>
      <c r="G53" s="530">
        <v>6</v>
      </c>
      <c r="H53" s="531">
        <v>8</v>
      </c>
      <c r="I53" s="532">
        <v>0.14149274849663954</v>
      </c>
    </row>
    <row r="54" spans="1:9" ht="15.6" thickTop="1" thickBot="1" x14ac:dyDescent="0.35">
      <c r="A54" s="519" t="s">
        <v>381</v>
      </c>
      <c r="B54" s="521">
        <v>0</v>
      </c>
      <c r="C54" s="521">
        <v>0</v>
      </c>
      <c r="D54" s="530">
        <v>0</v>
      </c>
      <c r="E54" s="521">
        <v>1</v>
      </c>
      <c r="F54" s="521">
        <v>1</v>
      </c>
      <c r="G54" s="530">
        <v>2</v>
      </c>
      <c r="H54" s="531">
        <v>2</v>
      </c>
      <c r="I54" s="532">
        <v>3.5373187124159884E-2</v>
      </c>
    </row>
    <row r="55" spans="1:9" ht="15.6" thickTop="1" thickBot="1" x14ac:dyDescent="0.35">
      <c r="A55" s="520" t="s">
        <v>114</v>
      </c>
      <c r="B55" s="530">
        <v>2</v>
      </c>
      <c r="C55" s="530">
        <v>0</v>
      </c>
      <c r="D55" s="530">
        <v>2</v>
      </c>
      <c r="E55" s="530">
        <v>3</v>
      </c>
      <c r="F55" s="530">
        <v>5</v>
      </c>
      <c r="G55" s="530">
        <v>8</v>
      </c>
      <c r="H55" s="531">
        <v>10</v>
      </c>
      <c r="I55" s="532">
        <v>0.17686593562079944</v>
      </c>
    </row>
    <row r="56" spans="1:9" ht="15.6" thickTop="1" thickBot="1" x14ac:dyDescent="0.35">
      <c r="A56" s="871" t="s">
        <v>83</v>
      </c>
      <c r="B56" s="872"/>
      <c r="C56" s="872"/>
      <c r="D56" s="872"/>
      <c r="E56" s="872"/>
      <c r="F56" s="872"/>
      <c r="G56" s="872"/>
      <c r="H56" s="872"/>
      <c r="I56" s="873"/>
    </row>
    <row r="57" spans="1:9" ht="15.6" thickTop="1" thickBot="1" x14ac:dyDescent="0.35">
      <c r="A57" s="522" t="s">
        <v>151</v>
      </c>
      <c r="B57" s="526">
        <v>2</v>
      </c>
      <c r="C57" s="526">
        <v>1</v>
      </c>
      <c r="D57" s="529">
        <v>3</v>
      </c>
      <c r="E57" s="526">
        <v>27</v>
      </c>
      <c r="F57" s="526">
        <v>17</v>
      </c>
      <c r="G57" s="529">
        <v>44</v>
      </c>
      <c r="H57" s="533">
        <v>47</v>
      </c>
      <c r="I57" s="534">
        <v>0.83126989741775736</v>
      </c>
    </row>
    <row r="58" spans="1:9" ht="15.6" thickTop="1" thickBot="1" x14ac:dyDescent="0.35">
      <c r="A58" s="524" t="s">
        <v>381</v>
      </c>
      <c r="B58" s="526">
        <v>0</v>
      </c>
      <c r="C58" s="526">
        <v>1</v>
      </c>
      <c r="D58" s="529">
        <v>1</v>
      </c>
      <c r="E58" s="526">
        <v>16</v>
      </c>
      <c r="F58" s="526">
        <v>23</v>
      </c>
      <c r="G58" s="529">
        <v>39</v>
      </c>
      <c r="H58" s="533">
        <v>40</v>
      </c>
      <c r="I58" s="534">
        <v>0.70746374248319777</v>
      </c>
    </row>
    <row r="59" spans="1:9" ht="15.6" thickTop="1" thickBot="1" x14ac:dyDescent="0.35">
      <c r="A59" s="525" t="s">
        <v>114</v>
      </c>
      <c r="B59" s="529">
        <v>2</v>
      </c>
      <c r="C59" s="529">
        <v>2</v>
      </c>
      <c r="D59" s="529">
        <v>4</v>
      </c>
      <c r="E59" s="529">
        <v>43</v>
      </c>
      <c r="F59" s="529">
        <v>40</v>
      </c>
      <c r="G59" s="529">
        <v>83</v>
      </c>
      <c r="H59" s="533">
        <v>87</v>
      </c>
      <c r="I59" s="534">
        <v>1.538733639900955</v>
      </c>
    </row>
    <row r="60" spans="1:9" ht="15.6" thickTop="1" thickBot="1" x14ac:dyDescent="0.35">
      <c r="A60" s="871" t="s">
        <v>55</v>
      </c>
      <c r="B60" s="872"/>
      <c r="C60" s="872"/>
      <c r="D60" s="872"/>
      <c r="E60" s="872"/>
      <c r="F60" s="872"/>
      <c r="G60" s="872"/>
      <c r="H60" s="872"/>
      <c r="I60" s="873"/>
    </row>
    <row r="61" spans="1:9" ht="15.6" thickTop="1" thickBot="1" x14ac:dyDescent="0.35">
      <c r="A61" s="517" t="s">
        <v>151</v>
      </c>
      <c r="B61" s="521">
        <v>5</v>
      </c>
      <c r="C61" s="521">
        <v>3</v>
      </c>
      <c r="D61" s="530">
        <v>8</v>
      </c>
      <c r="E61" s="521">
        <v>33</v>
      </c>
      <c r="F61" s="521">
        <v>18</v>
      </c>
      <c r="G61" s="530">
        <v>51</v>
      </c>
      <c r="H61" s="531">
        <v>59</v>
      </c>
      <c r="I61" s="532">
        <v>1.0435090201627166</v>
      </c>
    </row>
    <row r="62" spans="1:9" ht="15.6" thickTop="1" thickBot="1" x14ac:dyDescent="0.35">
      <c r="A62" s="519" t="s">
        <v>381</v>
      </c>
      <c r="B62" s="521">
        <v>2</v>
      </c>
      <c r="C62" s="521">
        <v>1</v>
      </c>
      <c r="D62" s="530">
        <v>3</v>
      </c>
      <c r="E62" s="521">
        <v>8</v>
      </c>
      <c r="F62" s="521">
        <v>32</v>
      </c>
      <c r="G62" s="530">
        <v>40</v>
      </c>
      <c r="H62" s="531">
        <v>43</v>
      </c>
      <c r="I62" s="532">
        <v>0.76052352316943761</v>
      </c>
    </row>
    <row r="63" spans="1:9" ht="15.6" thickTop="1" thickBot="1" x14ac:dyDescent="0.35">
      <c r="A63" s="520" t="s">
        <v>114</v>
      </c>
      <c r="B63" s="530">
        <v>7</v>
      </c>
      <c r="C63" s="530">
        <v>4</v>
      </c>
      <c r="D63" s="530">
        <v>11</v>
      </c>
      <c r="E63" s="530">
        <v>41</v>
      </c>
      <c r="F63" s="530">
        <v>50</v>
      </c>
      <c r="G63" s="530">
        <v>91</v>
      </c>
      <c r="H63" s="531">
        <v>102</v>
      </c>
      <c r="I63" s="532">
        <v>1.8040325433321542</v>
      </c>
    </row>
    <row r="64" spans="1:9" ht="15.6" thickTop="1" thickBot="1" x14ac:dyDescent="0.35">
      <c r="A64" s="871" t="s">
        <v>389</v>
      </c>
      <c r="B64" s="872"/>
      <c r="C64" s="872"/>
      <c r="D64" s="872"/>
      <c r="E64" s="872"/>
      <c r="F64" s="872"/>
      <c r="G64" s="872"/>
      <c r="H64" s="872"/>
      <c r="I64" s="873"/>
    </row>
    <row r="65" spans="1:9" ht="15.6" thickTop="1" thickBot="1" x14ac:dyDescent="0.35">
      <c r="A65" s="522" t="s">
        <v>151</v>
      </c>
      <c r="B65" s="526">
        <v>0</v>
      </c>
      <c r="C65" s="526">
        <v>0</v>
      </c>
      <c r="D65" s="529">
        <v>0</v>
      </c>
      <c r="E65" s="526">
        <v>14</v>
      </c>
      <c r="F65" s="526">
        <v>7</v>
      </c>
      <c r="G65" s="529">
        <v>21</v>
      </c>
      <c r="H65" s="533">
        <v>21</v>
      </c>
      <c r="I65" s="534">
        <v>0.37141846480367879</v>
      </c>
    </row>
    <row r="66" spans="1:9" ht="15.6" thickTop="1" thickBot="1" x14ac:dyDescent="0.35">
      <c r="A66" s="524" t="s">
        <v>381</v>
      </c>
      <c r="B66" s="526">
        <v>2</v>
      </c>
      <c r="C66" s="526">
        <v>0</v>
      </c>
      <c r="D66" s="529">
        <v>2</v>
      </c>
      <c r="E66" s="526">
        <v>6</v>
      </c>
      <c r="F66" s="526">
        <v>23</v>
      </c>
      <c r="G66" s="529">
        <v>29</v>
      </c>
      <c r="H66" s="533">
        <v>31</v>
      </c>
      <c r="I66" s="534">
        <v>0.54828440042447824</v>
      </c>
    </row>
    <row r="67" spans="1:9" ht="15.6" thickTop="1" thickBot="1" x14ac:dyDescent="0.35">
      <c r="A67" s="525" t="s">
        <v>114</v>
      </c>
      <c r="B67" s="529">
        <v>2</v>
      </c>
      <c r="C67" s="529">
        <v>0</v>
      </c>
      <c r="D67" s="529">
        <v>2</v>
      </c>
      <c r="E67" s="529">
        <v>20</v>
      </c>
      <c r="F67" s="529">
        <v>30</v>
      </c>
      <c r="G67" s="529">
        <v>50</v>
      </c>
      <c r="H67" s="533">
        <v>52</v>
      </c>
      <c r="I67" s="534">
        <v>0.91970286522815703</v>
      </c>
    </row>
    <row r="68" spans="1:9" ht="15.6" thickTop="1" thickBot="1" x14ac:dyDescent="0.35">
      <c r="A68" s="871" t="s">
        <v>74</v>
      </c>
      <c r="B68" s="872"/>
      <c r="C68" s="872"/>
      <c r="D68" s="872"/>
      <c r="E68" s="872"/>
      <c r="F68" s="872"/>
      <c r="G68" s="872"/>
      <c r="H68" s="872"/>
      <c r="I68" s="873"/>
    </row>
    <row r="69" spans="1:9" ht="15.6" thickTop="1" thickBot="1" x14ac:dyDescent="0.35">
      <c r="A69" s="517" t="s">
        <v>151</v>
      </c>
      <c r="B69" s="521">
        <v>1</v>
      </c>
      <c r="C69" s="521">
        <v>0</v>
      </c>
      <c r="D69" s="530">
        <v>1</v>
      </c>
      <c r="E69" s="521">
        <v>10</v>
      </c>
      <c r="F69" s="521">
        <v>15</v>
      </c>
      <c r="G69" s="530">
        <v>25</v>
      </c>
      <c r="H69" s="531">
        <v>26</v>
      </c>
      <c r="I69" s="532">
        <v>0.45985143261407851</v>
      </c>
    </row>
    <row r="70" spans="1:9" ht="15.6" thickTop="1" thickBot="1" x14ac:dyDescent="0.35">
      <c r="A70" s="519" t="s">
        <v>381</v>
      </c>
      <c r="B70" s="521">
        <v>0</v>
      </c>
      <c r="C70" s="521">
        <v>0</v>
      </c>
      <c r="D70" s="530">
        <v>0</v>
      </c>
      <c r="E70" s="521">
        <v>1</v>
      </c>
      <c r="F70" s="521">
        <v>6</v>
      </c>
      <c r="G70" s="530">
        <v>7</v>
      </c>
      <c r="H70" s="531">
        <v>7</v>
      </c>
      <c r="I70" s="532">
        <v>0.12380615493455961</v>
      </c>
    </row>
    <row r="71" spans="1:9" ht="15.6" thickTop="1" thickBot="1" x14ac:dyDescent="0.35">
      <c r="A71" s="520" t="s">
        <v>114</v>
      </c>
      <c r="B71" s="530">
        <v>1</v>
      </c>
      <c r="C71" s="530">
        <v>0</v>
      </c>
      <c r="D71" s="530">
        <v>1</v>
      </c>
      <c r="E71" s="530">
        <v>11</v>
      </c>
      <c r="F71" s="530">
        <v>21</v>
      </c>
      <c r="G71" s="530">
        <v>32</v>
      </c>
      <c r="H71" s="531">
        <v>33</v>
      </c>
      <c r="I71" s="532">
        <v>0.58365758754863817</v>
      </c>
    </row>
    <row r="72" spans="1:9" ht="15.6" thickTop="1" thickBot="1" x14ac:dyDescent="0.35">
      <c r="A72" s="871" t="s">
        <v>21</v>
      </c>
      <c r="B72" s="872"/>
      <c r="C72" s="872"/>
      <c r="D72" s="872"/>
      <c r="E72" s="872"/>
      <c r="F72" s="872"/>
      <c r="G72" s="872"/>
      <c r="H72" s="872"/>
      <c r="I72" s="873"/>
    </row>
    <row r="73" spans="1:9" ht="15.6" thickTop="1" thickBot="1" x14ac:dyDescent="0.35">
      <c r="A73" s="522" t="s">
        <v>151</v>
      </c>
      <c r="B73" s="526">
        <v>12</v>
      </c>
      <c r="C73" s="526">
        <v>6</v>
      </c>
      <c r="D73" s="529">
        <v>18</v>
      </c>
      <c r="E73" s="526">
        <v>14</v>
      </c>
      <c r="F73" s="526">
        <v>16</v>
      </c>
      <c r="G73" s="529">
        <v>30</v>
      </c>
      <c r="H73" s="533">
        <v>48</v>
      </c>
      <c r="I73" s="534">
        <v>0.84895649097983739</v>
      </c>
    </row>
    <row r="74" spans="1:9" ht="15.6" thickTop="1" thickBot="1" x14ac:dyDescent="0.35">
      <c r="A74" s="524" t="s">
        <v>381</v>
      </c>
      <c r="B74" s="526">
        <v>2</v>
      </c>
      <c r="C74" s="526">
        <v>2</v>
      </c>
      <c r="D74" s="529">
        <v>4</v>
      </c>
      <c r="E74" s="526">
        <v>24</v>
      </c>
      <c r="F74" s="526">
        <v>66</v>
      </c>
      <c r="G74" s="529">
        <v>90</v>
      </c>
      <c r="H74" s="533">
        <v>94</v>
      </c>
      <c r="I74" s="534">
        <v>1.6625397948355147</v>
      </c>
    </row>
    <row r="75" spans="1:9" ht="15.6" thickTop="1" thickBot="1" x14ac:dyDescent="0.35">
      <c r="A75" s="525" t="s">
        <v>114</v>
      </c>
      <c r="B75" s="529">
        <v>14</v>
      </c>
      <c r="C75" s="529">
        <v>8</v>
      </c>
      <c r="D75" s="529">
        <v>22</v>
      </c>
      <c r="E75" s="529">
        <v>38</v>
      </c>
      <c r="F75" s="529">
        <v>82</v>
      </c>
      <c r="G75" s="529">
        <v>120</v>
      </c>
      <c r="H75" s="533">
        <v>142</v>
      </c>
      <c r="I75" s="534">
        <v>2.511496285815352</v>
      </c>
    </row>
    <row r="76" spans="1:9" ht="15.6" thickTop="1" thickBot="1" x14ac:dyDescent="0.35">
      <c r="A76" s="871" t="s">
        <v>85</v>
      </c>
      <c r="B76" s="872"/>
      <c r="C76" s="872"/>
      <c r="D76" s="872"/>
      <c r="E76" s="872"/>
      <c r="F76" s="872"/>
      <c r="G76" s="872"/>
      <c r="H76" s="872"/>
      <c r="I76" s="873"/>
    </row>
    <row r="77" spans="1:9" ht="15.6" thickTop="1" thickBot="1" x14ac:dyDescent="0.35">
      <c r="A77" s="517" t="s">
        <v>151</v>
      </c>
      <c r="B77" s="518">
        <v>0</v>
      </c>
      <c r="C77" s="518">
        <v>0</v>
      </c>
      <c r="D77" s="527">
        <v>0</v>
      </c>
      <c r="E77" s="518">
        <v>3</v>
      </c>
      <c r="F77" s="518">
        <v>6</v>
      </c>
      <c r="G77" s="527">
        <v>9</v>
      </c>
      <c r="H77" s="531">
        <v>9</v>
      </c>
      <c r="I77" s="532">
        <v>0.15917934205871948</v>
      </c>
    </row>
    <row r="78" spans="1:9" ht="15.6" thickTop="1" thickBot="1" x14ac:dyDescent="0.35">
      <c r="A78" s="519" t="s">
        <v>381</v>
      </c>
      <c r="B78" s="518">
        <v>0</v>
      </c>
      <c r="C78" s="518">
        <v>0</v>
      </c>
      <c r="D78" s="527">
        <v>0</v>
      </c>
      <c r="E78" s="518">
        <v>0</v>
      </c>
      <c r="F78" s="518">
        <v>2</v>
      </c>
      <c r="G78" s="527">
        <v>2</v>
      </c>
      <c r="H78" s="531">
        <v>2</v>
      </c>
      <c r="I78" s="532">
        <v>3.5373187124159884E-2</v>
      </c>
    </row>
    <row r="79" spans="1:9" ht="15.6" thickTop="1" thickBot="1" x14ac:dyDescent="0.35">
      <c r="A79" s="520" t="s">
        <v>114</v>
      </c>
      <c r="B79" s="527">
        <v>0</v>
      </c>
      <c r="C79" s="527">
        <v>0</v>
      </c>
      <c r="D79" s="527">
        <v>0</v>
      </c>
      <c r="E79" s="527">
        <v>3</v>
      </c>
      <c r="F79" s="527">
        <v>8</v>
      </c>
      <c r="G79" s="527">
        <v>11</v>
      </c>
      <c r="H79" s="531">
        <v>11</v>
      </c>
      <c r="I79" s="532">
        <v>0.19455252918287938</v>
      </c>
    </row>
    <row r="80" spans="1:9" ht="15.6" thickTop="1" thickBot="1" x14ac:dyDescent="0.35">
      <c r="A80" s="871" t="s">
        <v>86</v>
      </c>
      <c r="B80" s="872"/>
      <c r="C80" s="872"/>
      <c r="D80" s="872"/>
      <c r="E80" s="872"/>
      <c r="F80" s="872"/>
      <c r="G80" s="872"/>
      <c r="H80" s="872"/>
      <c r="I80" s="873"/>
    </row>
    <row r="81" spans="1:9" ht="15.6" thickTop="1" thickBot="1" x14ac:dyDescent="0.35">
      <c r="A81" s="522" t="s">
        <v>151</v>
      </c>
      <c r="B81" s="523">
        <v>0</v>
      </c>
      <c r="C81" s="523">
        <v>0</v>
      </c>
      <c r="D81" s="528">
        <v>0</v>
      </c>
      <c r="E81" s="523">
        <v>5</v>
      </c>
      <c r="F81" s="523">
        <v>9</v>
      </c>
      <c r="G81" s="528">
        <v>14</v>
      </c>
      <c r="H81" s="533">
        <v>14</v>
      </c>
      <c r="I81" s="534">
        <v>0.24761230986911922</v>
      </c>
    </row>
    <row r="82" spans="1:9" ht="15.6" thickTop="1" thickBot="1" x14ac:dyDescent="0.35">
      <c r="A82" s="524" t="s">
        <v>381</v>
      </c>
      <c r="B82" s="523">
        <v>0</v>
      </c>
      <c r="C82" s="523">
        <v>0</v>
      </c>
      <c r="D82" s="528">
        <v>0</v>
      </c>
      <c r="E82" s="523">
        <v>3</v>
      </c>
      <c r="F82" s="523">
        <v>4</v>
      </c>
      <c r="G82" s="528">
        <v>7</v>
      </c>
      <c r="H82" s="533">
        <v>7</v>
      </c>
      <c r="I82" s="534">
        <v>0.12380615493455961</v>
      </c>
    </row>
    <row r="83" spans="1:9" ht="15.6" thickTop="1" thickBot="1" x14ac:dyDescent="0.35">
      <c r="A83" s="525" t="s">
        <v>114</v>
      </c>
      <c r="B83" s="528">
        <v>0</v>
      </c>
      <c r="C83" s="528">
        <v>0</v>
      </c>
      <c r="D83" s="528">
        <v>0</v>
      </c>
      <c r="E83" s="528">
        <v>8</v>
      </c>
      <c r="F83" s="528">
        <v>13</v>
      </c>
      <c r="G83" s="528">
        <v>21</v>
      </c>
      <c r="H83" s="533">
        <v>21</v>
      </c>
      <c r="I83" s="534">
        <v>0.37141846480367879</v>
      </c>
    </row>
    <row r="84" spans="1:9" ht="15" thickTop="1" x14ac:dyDescent="0.3"/>
  </sheetData>
  <mergeCells count="24">
    <mergeCell ref="A32:I32"/>
    <mergeCell ref="A1:I1"/>
    <mergeCell ref="B2:D2"/>
    <mergeCell ref="E2:G2"/>
    <mergeCell ref="H2:I2"/>
    <mergeCell ref="A4:I4"/>
    <mergeCell ref="A8:I8"/>
    <mergeCell ref="A12:I12"/>
    <mergeCell ref="A16:I16"/>
    <mergeCell ref="A20:I20"/>
    <mergeCell ref="A24:I24"/>
    <mergeCell ref="A28:I28"/>
    <mergeCell ref="A80:I80"/>
    <mergeCell ref="A36:I36"/>
    <mergeCell ref="A40:I40"/>
    <mergeCell ref="A44:I44"/>
    <mergeCell ref="A48:I48"/>
    <mergeCell ref="A52:I52"/>
    <mergeCell ref="A56:I56"/>
    <mergeCell ref="A60:I60"/>
    <mergeCell ref="A64:I64"/>
    <mergeCell ref="A68:I68"/>
    <mergeCell ref="A72:I72"/>
    <mergeCell ref="A76:I76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rowBreaks count="1" manualBreakCount="1">
    <brk id="6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6"/>
  <sheetViews>
    <sheetView view="pageBreakPreview" zoomScaleNormal="100" zoomScaleSheetLayoutView="100" workbookViewId="0">
      <selection sqref="A1:G1"/>
    </sheetView>
  </sheetViews>
  <sheetFormatPr defaultColWidth="9.109375" defaultRowHeight="14.4" x14ac:dyDescent="0.3"/>
  <cols>
    <col min="1" max="1" width="35.109375" style="21" customWidth="1"/>
    <col min="2" max="2" width="8.88671875" style="6" customWidth="1"/>
    <col min="3" max="3" width="7.5546875" style="6" customWidth="1"/>
    <col min="4" max="4" width="7.6640625" style="173" customWidth="1"/>
    <col min="5" max="5" width="8.44140625" style="173" customWidth="1"/>
    <col min="6" max="6" width="7.88671875" style="174" customWidth="1"/>
    <col min="7" max="7" width="7.44140625" style="174" customWidth="1"/>
    <col min="8" max="12" width="0" style="21" hidden="1" customWidth="1"/>
    <col min="13" max="16384" width="9.109375" style="21"/>
  </cols>
  <sheetData>
    <row r="1" spans="1:18" ht="45" customHeight="1" thickTop="1" thickBot="1" x14ac:dyDescent="0.3">
      <c r="A1" s="875" t="s">
        <v>1037</v>
      </c>
      <c r="B1" s="876"/>
      <c r="C1" s="876"/>
      <c r="D1" s="876"/>
      <c r="E1" s="876"/>
      <c r="F1" s="876"/>
      <c r="G1" s="877"/>
    </row>
    <row r="2" spans="1:18" s="5" customFormat="1" ht="15.6" thickTop="1" thickBot="1" x14ac:dyDescent="0.35">
      <c r="A2" s="792"/>
      <c r="B2" s="874" t="s">
        <v>50</v>
      </c>
      <c r="C2" s="874"/>
      <c r="D2" s="874" t="s">
        <v>369</v>
      </c>
      <c r="E2" s="874"/>
      <c r="F2" s="874" t="s">
        <v>375</v>
      </c>
      <c r="G2" s="874"/>
      <c r="I2" s="21"/>
    </row>
    <row r="3" spans="1:18" s="5" customFormat="1" ht="31.5" thickTop="1" thickBot="1" x14ac:dyDescent="0.3">
      <c r="A3" s="680"/>
      <c r="B3" s="397" t="s">
        <v>70</v>
      </c>
      <c r="C3" s="357" t="s">
        <v>1050</v>
      </c>
      <c r="D3" s="397" t="s">
        <v>70</v>
      </c>
      <c r="E3" s="357" t="s">
        <v>1051</v>
      </c>
      <c r="F3" s="513" t="s">
        <v>70</v>
      </c>
      <c r="G3" s="357" t="s">
        <v>1040</v>
      </c>
      <c r="I3" s="117" t="s">
        <v>321</v>
      </c>
    </row>
    <row r="4" spans="1:18" s="5" customFormat="1" ht="16.5" thickTop="1" thickBot="1" x14ac:dyDescent="0.3">
      <c r="A4" s="871" t="s">
        <v>71</v>
      </c>
      <c r="B4" s="872"/>
      <c r="C4" s="872"/>
      <c r="D4" s="872"/>
      <c r="E4" s="872"/>
      <c r="F4" s="872"/>
      <c r="G4" s="873"/>
      <c r="I4" s="21"/>
    </row>
    <row r="5" spans="1:18" s="5" customFormat="1" ht="16.5" thickTop="1" thickBot="1" x14ac:dyDescent="0.3">
      <c r="A5" s="539" t="s">
        <v>326</v>
      </c>
      <c r="B5" s="540">
        <v>11</v>
      </c>
      <c r="C5" s="541">
        <v>0.59427336574824419</v>
      </c>
      <c r="D5" s="540">
        <v>393</v>
      </c>
      <c r="E5" s="541">
        <v>10.333946884038916</v>
      </c>
      <c r="F5" s="540">
        <v>404</v>
      </c>
      <c r="G5" s="542">
        <v>7.1453837990802977</v>
      </c>
      <c r="I5" s="120">
        <f>43014/100*G5</f>
        <v>3073.5153873363993</v>
      </c>
      <c r="M5" s="266"/>
    </row>
    <row r="6" spans="1:18" s="5" customFormat="1" ht="16.5" thickTop="1" thickBot="1" x14ac:dyDescent="0.3">
      <c r="A6" s="543" t="s">
        <v>327</v>
      </c>
      <c r="B6" s="544">
        <v>24</v>
      </c>
      <c r="C6" s="545">
        <v>1.2965964343598055</v>
      </c>
      <c r="D6" s="544">
        <v>407</v>
      </c>
      <c r="E6" s="545">
        <v>10.702077307388903</v>
      </c>
      <c r="F6" s="544">
        <v>431</v>
      </c>
      <c r="G6" s="546">
        <v>7.622921825256455</v>
      </c>
      <c r="I6" s="120">
        <f t="shared" ref="I6:I23" si="0">43014/100*G6</f>
        <v>3278.9235939158116</v>
      </c>
    </row>
    <row r="7" spans="1:18" s="5" customFormat="1" ht="16.5" thickTop="1" thickBot="1" x14ac:dyDescent="0.3">
      <c r="A7" s="539" t="s">
        <v>328</v>
      </c>
      <c r="B7" s="540">
        <v>34</v>
      </c>
      <c r="C7" s="541">
        <v>1.8368449486763911</v>
      </c>
      <c r="D7" s="540">
        <v>259</v>
      </c>
      <c r="E7" s="541">
        <v>6.8104128319747561</v>
      </c>
      <c r="F7" s="540">
        <v>293</v>
      </c>
      <c r="G7" s="542">
        <v>5.1821719136894231</v>
      </c>
      <c r="I7" s="120">
        <f t="shared" si="0"/>
        <v>2229.0594269543685</v>
      </c>
    </row>
    <row r="8" spans="1:18" s="5" customFormat="1" ht="16.5" thickTop="1" thickBot="1" x14ac:dyDescent="0.3">
      <c r="A8" s="543" t="s">
        <v>329</v>
      </c>
      <c r="B8" s="544">
        <v>7</v>
      </c>
      <c r="C8" s="545">
        <v>0.37817396002160997</v>
      </c>
      <c r="D8" s="544">
        <v>9</v>
      </c>
      <c r="E8" s="545">
        <v>0.236655272153563</v>
      </c>
      <c r="F8" s="544">
        <v>16</v>
      </c>
      <c r="G8" s="546">
        <v>0.28298549699327907</v>
      </c>
      <c r="I8" s="120">
        <f t="shared" si="0"/>
        <v>121.72338167668906</v>
      </c>
    </row>
    <row r="9" spans="1:18" s="5" customFormat="1" ht="16.5" thickTop="1" thickBot="1" x14ac:dyDescent="0.3">
      <c r="A9" s="539" t="s">
        <v>330</v>
      </c>
      <c r="B9" s="540">
        <v>0</v>
      </c>
      <c r="C9" s="541">
        <v>0</v>
      </c>
      <c r="D9" s="540">
        <v>65</v>
      </c>
      <c r="E9" s="541">
        <v>1.7091769655535105</v>
      </c>
      <c r="F9" s="540">
        <v>65</v>
      </c>
      <c r="G9" s="542">
        <v>1.1496285815351963</v>
      </c>
      <c r="I9" s="120">
        <f t="shared" si="0"/>
        <v>494.50123806154932</v>
      </c>
      <c r="N9" s="21"/>
      <c r="O9" s="21"/>
      <c r="P9" s="21"/>
      <c r="Q9" s="21"/>
      <c r="R9" s="21"/>
    </row>
    <row r="10" spans="1:18" s="5" customFormat="1" ht="16.5" thickTop="1" thickBot="1" x14ac:dyDescent="0.3">
      <c r="A10" s="543" t="s">
        <v>331</v>
      </c>
      <c r="B10" s="544" t="s">
        <v>1088</v>
      </c>
      <c r="C10" s="545"/>
      <c r="D10" s="544">
        <v>10</v>
      </c>
      <c r="E10" s="545">
        <v>0.26295030239284772</v>
      </c>
      <c r="F10" s="544">
        <v>14</v>
      </c>
      <c r="G10" s="546">
        <v>0.24761230986911922</v>
      </c>
      <c r="I10" s="120">
        <f t="shared" si="0"/>
        <v>106.50795896710294</v>
      </c>
    </row>
    <row r="11" spans="1:18" s="5" customFormat="1" ht="16.5" thickTop="1" thickBot="1" x14ac:dyDescent="0.3">
      <c r="A11" s="539" t="s">
        <v>332</v>
      </c>
      <c r="B11" s="540">
        <v>57</v>
      </c>
      <c r="C11" s="541">
        <v>3.0794165316045379</v>
      </c>
      <c r="D11" s="540">
        <v>397</v>
      </c>
      <c r="E11" s="541">
        <v>10.439127004996056</v>
      </c>
      <c r="F11" s="540">
        <v>454</v>
      </c>
      <c r="G11" s="542">
        <v>8.0297134771842948</v>
      </c>
      <c r="I11" s="120">
        <f t="shared" si="0"/>
        <v>3453.9009550760525</v>
      </c>
    </row>
    <row r="12" spans="1:18" s="5" customFormat="1" ht="16.5" thickTop="1" thickBot="1" x14ac:dyDescent="0.3">
      <c r="A12" s="878" t="s">
        <v>72</v>
      </c>
      <c r="B12" s="879"/>
      <c r="C12" s="879"/>
      <c r="D12" s="879"/>
      <c r="E12" s="879"/>
      <c r="F12" s="879"/>
      <c r="G12" s="880"/>
      <c r="I12" s="120">
        <f t="shared" si="0"/>
        <v>0</v>
      </c>
    </row>
    <row r="13" spans="1:18" s="5" customFormat="1" ht="16.5" thickTop="1" thickBot="1" x14ac:dyDescent="0.3">
      <c r="A13" s="543" t="s">
        <v>333</v>
      </c>
      <c r="B13" s="544">
        <v>0</v>
      </c>
      <c r="C13" s="545">
        <v>0</v>
      </c>
      <c r="D13" s="544">
        <v>24</v>
      </c>
      <c r="E13" s="545">
        <v>0.63108072574283458</v>
      </c>
      <c r="F13" s="544">
        <v>24</v>
      </c>
      <c r="G13" s="546">
        <v>0.42447824548991869</v>
      </c>
      <c r="I13" s="120">
        <f t="shared" si="0"/>
        <v>182.58507251503363</v>
      </c>
    </row>
    <row r="14" spans="1:18" s="5" customFormat="1" ht="16.5" thickTop="1" thickBot="1" x14ac:dyDescent="0.3">
      <c r="A14" s="539" t="s">
        <v>334</v>
      </c>
      <c r="B14" s="540">
        <v>0</v>
      </c>
      <c r="C14" s="541">
        <v>0</v>
      </c>
      <c r="D14" s="540" t="s">
        <v>1088</v>
      </c>
      <c r="E14" s="541"/>
      <c r="F14" s="540" t="s">
        <v>1088</v>
      </c>
      <c r="G14" s="542"/>
      <c r="I14" s="120">
        <f t="shared" si="0"/>
        <v>0</v>
      </c>
      <c r="N14" s="21"/>
      <c r="O14" s="21"/>
      <c r="P14" s="21"/>
      <c r="Q14" s="21"/>
      <c r="R14" s="21"/>
    </row>
    <row r="15" spans="1:18" s="5" customFormat="1" ht="16.5" thickTop="1" thickBot="1" x14ac:dyDescent="0.3">
      <c r="A15" s="543" t="s">
        <v>62</v>
      </c>
      <c r="B15" s="544">
        <v>6</v>
      </c>
      <c r="C15" s="545">
        <v>0.32414910858995138</v>
      </c>
      <c r="D15" s="544">
        <v>51</v>
      </c>
      <c r="E15" s="545">
        <v>1.3410465422035234</v>
      </c>
      <c r="F15" s="544">
        <v>57</v>
      </c>
      <c r="G15" s="546">
        <v>1.0081358330385568</v>
      </c>
      <c r="I15" s="120">
        <f t="shared" si="0"/>
        <v>433.63954722320483</v>
      </c>
      <c r="N15" s="21"/>
      <c r="O15" s="21"/>
      <c r="P15" s="21"/>
      <c r="Q15" s="21"/>
      <c r="R15" s="21"/>
    </row>
    <row r="16" spans="1:18" s="5" customFormat="1" ht="16.5" thickTop="1" thickBot="1" x14ac:dyDescent="0.3">
      <c r="A16" s="539" t="s">
        <v>325</v>
      </c>
      <c r="B16" s="540" t="s">
        <v>1088</v>
      </c>
      <c r="C16" s="541"/>
      <c r="D16" s="540">
        <v>13</v>
      </c>
      <c r="E16" s="541">
        <v>0.3418353931107021</v>
      </c>
      <c r="F16" s="540">
        <v>16</v>
      </c>
      <c r="G16" s="542">
        <v>0.28298549699327907</v>
      </c>
      <c r="I16" s="120">
        <f t="shared" si="0"/>
        <v>121.72338167668906</v>
      </c>
      <c r="N16" s="21"/>
      <c r="O16" s="21"/>
      <c r="P16" s="21"/>
      <c r="Q16" s="21"/>
      <c r="R16" s="21"/>
    </row>
    <row r="17" spans="1:18" ht="16.5" thickTop="1" thickBot="1" x14ac:dyDescent="0.3">
      <c r="A17" s="543" t="s">
        <v>335</v>
      </c>
      <c r="B17" s="544">
        <v>10</v>
      </c>
      <c r="C17" s="545">
        <v>0.5402485143165856</v>
      </c>
      <c r="D17" s="544">
        <v>27</v>
      </c>
      <c r="E17" s="545">
        <v>0.7099658164606889</v>
      </c>
      <c r="F17" s="544">
        <v>37</v>
      </c>
      <c r="G17" s="546">
        <v>0.65440396179695792</v>
      </c>
      <c r="I17" s="120">
        <f t="shared" si="0"/>
        <v>281.48532012734347</v>
      </c>
    </row>
    <row r="18" spans="1:18" ht="16.5" thickTop="1" thickBot="1" x14ac:dyDescent="0.3">
      <c r="A18" s="539" t="s">
        <v>336</v>
      </c>
      <c r="B18" s="540">
        <v>0</v>
      </c>
      <c r="C18" s="541">
        <v>0</v>
      </c>
      <c r="D18" s="540">
        <v>10</v>
      </c>
      <c r="E18" s="541">
        <v>0.26295030239284772</v>
      </c>
      <c r="F18" s="540">
        <v>10</v>
      </c>
      <c r="G18" s="542">
        <v>0.17686593562079944</v>
      </c>
      <c r="I18" s="120">
        <f t="shared" si="0"/>
        <v>76.077113547930665</v>
      </c>
    </row>
    <row r="19" spans="1:18" ht="16.5" thickTop="1" thickBot="1" x14ac:dyDescent="0.3">
      <c r="A19" s="878" t="s">
        <v>73</v>
      </c>
      <c r="B19" s="879"/>
      <c r="C19" s="879"/>
      <c r="D19" s="879"/>
      <c r="E19" s="879"/>
      <c r="F19" s="879"/>
      <c r="G19" s="880"/>
      <c r="I19" s="120">
        <f t="shared" si="0"/>
        <v>0</v>
      </c>
    </row>
    <row r="20" spans="1:18" s="5" customFormat="1" ht="16.5" thickTop="1" thickBot="1" x14ac:dyDescent="0.3">
      <c r="A20" s="543" t="s">
        <v>337</v>
      </c>
      <c r="B20" s="544">
        <v>7</v>
      </c>
      <c r="C20" s="545">
        <v>0.37817396002160997</v>
      </c>
      <c r="D20" s="544">
        <v>113</v>
      </c>
      <c r="E20" s="545">
        <v>2.9713384170391799</v>
      </c>
      <c r="F20" s="544">
        <v>120</v>
      </c>
      <c r="G20" s="546">
        <v>2.1223912274495929</v>
      </c>
      <c r="I20" s="120">
        <f t="shared" si="0"/>
        <v>912.92536257516781</v>
      </c>
      <c r="N20" s="21"/>
      <c r="O20" s="21"/>
      <c r="P20" s="21"/>
      <c r="Q20" s="21"/>
      <c r="R20" s="21"/>
    </row>
    <row r="21" spans="1:18" s="5" customFormat="1" ht="16.5" thickTop="1" thickBot="1" x14ac:dyDescent="0.3">
      <c r="A21" s="539" t="s">
        <v>61</v>
      </c>
      <c r="B21" s="540">
        <v>0</v>
      </c>
      <c r="C21" s="541">
        <v>0</v>
      </c>
      <c r="D21" s="540">
        <v>6</v>
      </c>
      <c r="E21" s="541">
        <v>0.15777018143570865</v>
      </c>
      <c r="F21" s="540">
        <v>6</v>
      </c>
      <c r="G21" s="542">
        <v>0.10611956137247967</v>
      </c>
      <c r="I21" s="120">
        <f t="shared" si="0"/>
        <v>45.646268128758408</v>
      </c>
      <c r="N21" s="21"/>
      <c r="O21" s="21"/>
      <c r="P21" s="21"/>
      <c r="Q21" s="21"/>
      <c r="R21" s="21"/>
    </row>
    <row r="22" spans="1:18" s="5" customFormat="1" ht="16.5" thickTop="1" thickBot="1" x14ac:dyDescent="0.3">
      <c r="A22" s="543" t="s">
        <v>368</v>
      </c>
      <c r="B22" s="544" t="s">
        <v>1088</v>
      </c>
      <c r="C22" s="545"/>
      <c r="D22" s="544" t="s">
        <v>1088</v>
      </c>
      <c r="E22" s="545"/>
      <c r="F22" s="544">
        <v>5</v>
      </c>
      <c r="G22" s="546">
        <v>8.8432967810399721E-2</v>
      </c>
      <c r="I22" s="120">
        <f t="shared" si="0"/>
        <v>38.038556773965333</v>
      </c>
      <c r="N22" s="21"/>
      <c r="O22" s="21"/>
      <c r="P22" s="21"/>
      <c r="Q22" s="21"/>
      <c r="R22" s="21"/>
    </row>
    <row r="23" spans="1:18" s="5" customFormat="1" ht="16.5" thickTop="1" thickBot="1" x14ac:dyDescent="0.3">
      <c r="A23" s="539" t="s">
        <v>338</v>
      </c>
      <c r="B23" s="540">
        <v>7</v>
      </c>
      <c r="C23" s="541">
        <v>0.37817396002160997</v>
      </c>
      <c r="D23" s="540">
        <v>7</v>
      </c>
      <c r="E23" s="541">
        <v>0.18406521167499343</v>
      </c>
      <c r="F23" s="540">
        <v>14</v>
      </c>
      <c r="G23" s="542">
        <v>0.24761230986911922</v>
      </c>
      <c r="I23" s="120">
        <f t="shared" si="0"/>
        <v>106.50795896710294</v>
      </c>
      <c r="N23" s="21"/>
      <c r="O23" s="21"/>
      <c r="P23" s="21"/>
      <c r="Q23" s="21"/>
      <c r="R23" s="21"/>
    </row>
    <row r="24" spans="1:18" ht="30.75" customHeight="1" thickTop="1" x14ac:dyDescent="0.25">
      <c r="A24" s="840" t="s">
        <v>1094</v>
      </c>
      <c r="B24" s="840"/>
      <c r="C24" s="840"/>
      <c r="D24" s="840"/>
      <c r="E24" s="840"/>
      <c r="F24" s="840"/>
      <c r="G24" s="840"/>
    </row>
    <row r="25" spans="1:18" ht="15" hidden="1" customHeight="1" x14ac:dyDescent="0.25">
      <c r="A25" s="729"/>
      <c r="D25" s="26"/>
      <c r="E25" s="26"/>
      <c r="F25" s="26"/>
      <c r="G25" s="26"/>
    </row>
    <row r="26" spans="1:18" ht="15" hidden="1" x14ac:dyDescent="0.25">
      <c r="A26" s="124" t="s">
        <v>163</v>
      </c>
      <c r="B26" s="113"/>
      <c r="C26" s="113"/>
      <c r="D26" s="26"/>
      <c r="E26" s="26"/>
      <c r="F26" s="26"/>
      <c r="G26" s="26"/>
    </row>
    <row r="27" spans="1:18" ht="15" hidden="1" x14ac:dyDescent="0.25">
      <c r="A27" s="118"/>
      <c r="B27" s="113" t="s">
        <v>50</v>
      </c>
      <c r="C27" s="113" t="s">
        <v>369</v>
      </c>
      <c r="D27" s="26"/>
      <c r="E27" s="26"/>
      <c r="F27" s="26"/>
      <c r="G27" s="26"/>
    </row>
    <row r="28" spans="1:18" ht="15" hidden="1" x14ac:dyDescent="0.25">
      <c r="A28" s="116" t="s">
        <v>24</v>
      </c>
      <c r="B28" s="51">
        <v>3.9723661485319512</v>
      </c>
      <c r="C28" s="119">
        <v>13.36831584207896</v>
      </c>
      <c r="D28" s="26"/>
      <c r="E28" s="26"/>
      <c r="F28" s="26"/>
      <c r="G28" s="26"/>
    </row>
    <row r="29" spans="1:18" ht="15" hidden="1" x14ac:dyDescent="0.25">
      <c r="A29" s="116" t="s">
        <v>25</v>
      </c>
      <c r="B29" s="51">
        <v>1.4162348877374784</v>
      </c>
      <c r="C29" s="119">
        <v>12.593703148425787</v>
      </c>
      <c r="D29" s="26"/>
      <c r="E29" s="26"/>
      <c r="F29" s="26"/>
      <c r="G29" s="26"/>
    </row>
    <row r="30" spans="1:18" ht="15" hidden="1" x14ac:dyDescent="0.25">
      <c r="A30" s="116" t="s">
        <v>26</v>
      </c>
      <c r="B30" s="51">
        <v>1.4853195164075994</v>
      </c>
      <c r="C30" s="119">
        <v>7.571214392803598</v>
      </c>
      <c r="D30" s="26"/>
      <c r="E30" s="26"/>
      <c r="F30" s="26"/>
      <c r="G30" s="26"/>
    </row>
    <row r="31" spans="1:18" ht="15" hidden="1" x14ac:dyDescent="0.25">
      <c r="A31" s="116" t="s">
        <v>27</v>
      </c>
      <c r="B31" s="51">
        <v>0.1381692573402418</v>
      </c>
      <c r="C31" s="119">
        <v>0.14992503748125938</v>
      </c>
      <c r="D31" s="26"/>
      <c r="E31" s="26"/>
      <c r="F31" s="26"/>
      <c r="G31" s="26"/>
    </row>
    <row r="32" spans="1:18" ht="15" hidden="1" x14ac:dyDescent="0.25">
      <c r="A32" s="116" t="s">
        <v>28</v>
      </c>
      <c r="B32" s="51">
        <v>3.4542314335060449E-2</v>
      </c>
      <c r="C32" s="119">
        <v>1.7241379310344827</v>
      </c>
      <c r="D32" s="26"/>
      <c r="E32" s="26"/>
      <c r="F32" s="26"/>
      <c r="G32" s="26"/>
    </row>
    <row r="33" spans="1:18" ht="15" hidden="1" x14ac:dyDescent="0.25">
      <c r="A33" s="116" t="s">
        <v>29</v>
      </c>
      <c r="B33" s="51">
        <v>6.9084628670120898E-2</v>
      </c>
      <c r="C33" s="119">
        <v>0.14992503748125938</v>
      </c>
      <c r="D33" s="26"/>
      <c r="E33" s="26"/>
      <c r="F33" s="26"/>
      <c r="G33" s="26"/>
    </row>
    <row r="34" spans="1:18" ht="15" hidden="1" x14ac:dyDescent="0.25">
      <c r="A34" s="116" t="s">
        <v>30</v>
      </c>
      <c r="B34" s="51">
        <v>1.2089810017271159</v>
      </c>
      <c r="C34" s="119">
        <v>8.9455272363818086</v>
      </c>
      <c r="D34" s="26"/>
      <c r="E34" s="26"/>
      <c r="F34" s="26"/>
      <c r="G34" s="26"/>
    </row>
    <row r="35" spans="1:18" ht="15" hidden="1" x14ac:dyDescent="0.25">
      <c r="A35" s="116" t="s">
        <v>35</v>
      </c>
      <c r="B35" s="51">
        <v>0</v>
      </c>
      <c r="C35" s="119">
        <v>0.79960019990004993</v>
      </c>
      <c r="D35" s="26"/>
      <c r="E35" s="26"/>
      <c r="F35" s="26"/>
      <c r="G35" s="26"/>
    </row>
    <row r="36" spans="1:18" ht="15" hidden="1" x14ac:dyDescent="0.25">
      <c r="A36" s="116" t="s">
        <v>36</v>
      </c>
      <c r="B36" s="51">
        <v>3.4542314335060449E-2</v>
      </c>
      <c r="C36" s="119">
        <v>0.22488755622188905</v>
      </c>
      <c r="D36" s="26"/>
      <c r="E36" s="26"/>
      <c r="F36" s="26"/>
      <c r="G36" s="26"/>
    </row>
    <row r="37" spans="1:18" ht="15" hidden="1" x14ac:dyDescent="0.25">
      <c r="A37" s="116" t="s">
        <v>37</v>
      </c>
      <c r="B37" s="51">
        <v>0.5181347150259068</v>
      </c>
      <c r="C37" s="119">
        <v>2.8485757121439281</v>
      </c>
      <c r="D37" s="26"/>
      <c r="E37" s="26"/>
      <c r="F37" s="26"/>
      <c r="G37" s="26"/>
      <c r="N37" s="19"/>
      <c r="O37" s="19"/>
      <c r="P37" s="19"/>
      <c r="Q37" s="19"/>
      <c r="R37" s="19"/>
    </row>
    <row r="38" spans="1:18" ht="15" hidden="1" x14ac:dyDescent="0.25">
      <c r="A38" s="116" t="s">
        <v>38</v>
      </c>
      <c r="B38" s="51">
        <v>0.24179620034542312</v>
      </c>
      <c r="C38" s="119">
        <v>0.54972513743128437</v>
      </c>
      <c r="D38" s="26"/>
      <c r="E38" s="26"/>
      <c r="F38" s="26"/>
      <c r="G38" s="26"/>
      <c r="N38" s="19"/>
      <c r="O38" s="19"/>
      <c r="P38" s="19"/>
      <c r="Q38" s="19"/>
      <c r="R38" s="19"/>
    </row>
    <row r="39" spans="1:18" ht="15" hidden="1" x14ac:dyDescent="0.25">
      <c r="A39" s="116" t="s">
        <v>39</v>
      </c>
      <c r="B39" s="51">
        <v>1.0362694300518136</v>
      </c>
      <c r="C39" s="119">
        <v>1.3493253373313343</v>
      </c>
      <c r="D39" s="26"/>
      <c r="E39" s="26"/>
      <c r="F39" s="26"/>
      <c r="G39" s="26"/>
    </row>
    <row r="40" spans="1:18" ht="15" hidden="1" x14ac:dyDescent="0.25">
      <c r="A40" s="116" t="s">
        <v>40</v>
      </c>
      <c r="B40" s="51">
        <v>6.9084628670120898E-2</v>
      </c>
      <c r="C40" s="119">
        <v>0.27486256871564219</v>
      </c>
      <c r="D40" s="26"/>
      <c r="E40" s="26"/>
      <c r="F40" s="26"/>
      <c r="G40" s="26"/>
    </row>
    <row r="41" spans="1:18" ht="15" hidden="1" x14ac:dyDescent="0.25">
      <c r="A41" s="116" t="s">
        <v>31</v>
      </c>
      <c r="B41" s="51">
        <v>0.1381692573402418</v>
      </c>
      <c r="C41" s="119">
        <v>1.1244377811094453</v>
      </c>
      <c r="D41" s="26"/>
      <c r="E41" s="26"/>
      <c r="F41" s="26"/>
      <c r="G41" s="26"/>
    </row>
    <row r="42" spans="1:18" ht="15" hidden="1" x14ac:dyDescent="0.25">
      <c r="A42" s="116" t="s">
        <v>32</v>
      </c>
      <c r="B42" s="51">
        <v>0</v>
      </c>
      <c r="C42" s="119">
        <v>0.17491254372813594</v>
      </c>
      <c r="D42" s="26"/>
      <c r="E42" s="26"/>
      <c r="F42" s="26"/>
      <c r="G42" s="26"/>
    </row>
    <row r="43" spans="1:18" ht="15" hidden="1" x14ac:dyDescent="0.25">
      <c r="A43" s="116" t="s">
        <v>368</v>
      </c>
      <c r="B43" s="51">
        <v>3.4542314335060449E-2</v>
      </c>
      <c r="C43" s="119">
        <v>2.498750624687656E-2</v>
      </c>
      <c r="D43" s="26"/>
      <c r="E43" s="26"/>
      <c r="F43" s="26"/>
      <c r="G43" s="26"/>
      <c r="N43" s="19"/>
      <c r="O43" s="19"/>
      <c r="P43" s="19"/>
      <c r="Q43" s="19"/>
      <c r="R43" s="19"/>
    </row>
    <row r="44" spans="1:18" ht="15.75" hidden="1" thickBot="1" x14ac:dyDescent="0.3">
      <c r="A44" s="121" t="s">
        <v>34</v>
      </c>
      <c r="B44" s="122">
        <v>0.31088082901554404</v>
      </c>
      <c r="C44" s="123">
        <v>7.4962518740629688E-2</v>
      </c>
      <c r="D44" s="26"/>
      <c r="E44" s="26"/>
      <c r="F44" s="26"/>
      <c r="G44" s="26"/>
      <c r="N44" s="19"/>
      <c r="O44" s="19"/>
      <c r="P44" s="19"/>
      <c r="Q44" s="19"/>
      <c r="R44" s="19"/>
    </row>
    <row r="45" spans="1:18" ht="15" hidden="1" x14ac:dyDescent="0.25">
      <c r="D45" s="26"/>
      <c r="E45" s="26"/>
      <c r="F45" s="26"/>
      <c r="G45" s="26"/>
      <c r="N45" s="19"/>
      <c r="O45" s="19"/>
      <c r="P45" s="19"/>
      <c r="Q45" s="19"/>
      <c r="R45" s="19"/>
    </row>
    <row r="46" spans="1:18" ht="15" hidden="1" x14ac:dyDescent="0.25">
      <c r="D46" s="26"/>
      <c r="E46" s="26"/>
      <c r="F46" s="26"/>
      <c r="G46" s="26"/>
      <c r="N46" s="19"/>
      <c r="O46" s="19"/>
      <c r="P46" s="19"/>
      <c r="Q46" s="19"/>
      <c r="R46" s="19"/>
    </row>
    <row r="47" spans="1:18" s="19" customFormat="1" ht="15" hidden="1" x14ac:dyDescent="0.25">
      <c r="B47" s="26"/>
      <c r="C47" s="26"/>
      <c r="D47" s="26"/>
      <c r="E47" s="26"/>
      <c r="F47" s="26"/>
      <c r="G47" s="26"/>
    </row>
    <row r="48" spans="1:18" s="19" customFormat="1" ht="15" hidden="1" customHeight="1" x14ac:dyDescent="0.25">
      <c r="B48" s="26"/>
      <c r="C48" s="26"/>
      <c r="D48" s="26"/>
      <c r="E48" s="26"/>
      <c r="F48" s="26"/>
      <c r="G48" s="26"/>
    </row>
    <row r="49" spans="1:18" ht="15" hidden="1" x14ac:dyDescent="0.25">
      <c r="A49" s="98" t="s">
        <v>362</v>
      </c>
      <c r="B49" s="99"/>
      <c r="C49" s="99"/>
      <c r="D49" s="26"/>
      <c r="E49" s="26"/>
      <c r="F49" s="26"/>
      <c r="G49" s="26"/>
      <c r="N49" s="19"/>
      <c r="O49" s="19"/>
      <c r="P49" s="19"/>
      <c r="Q49" s="19"/>
      <c r="R49" s="19"/>
    </row>
    <row r="50" spans="1:18" ht="15.75" hidden="1" thickBot="1" x14ac:dyDescent="0.3">
      <c r="A50" s="100"/>
      <c r="B50" s="101" t="s">
        <v>175</v>
      </c>
      <c r="C50" s="102" t="s">
        <v>176</v>
      </c>
      <c r="D50" s="26"/>
      <c r="E50" s="26"/>
      <c r="F50" s="26"/>
      <c r="G50" s="26"/>
      <c r="N50" s="19"/>
      <c r="O50" s="19"/>
      <c r="P50" s="19"/>
      <c r="Q50" s="19"/>
      <c r="R50" s="19"/>
    </row>
    <row r="51" spans="1:18" ht="15" hidden="1" x14ac:dyDescent="0.25">
      <c r="A51" s="103"/>
      <c r="B51" s="104">
        <v>5106</v>
      </c>
      <c r="C51" s="105">
        <v>74.032187907785996</v>
      </c>
      <c r="D51" s="26"/>
      <c r="E51" s="26"/>
      <c r="F51" s="26"/>
      <c r="G51" s="26"/>
      <c r="N51" s="19"/>
      <c r="O51" s="19"/>
      <c r="P51" s="19"/>
      <c r="Q51" s="19"/>
      <c r="R51" s="19"/>
    </row>
    <row r="52" spans="1:18" ht="15" hidden="1" x14ac:dyDescent="0.25">
      <c r="A52" s="106" t="s">
        <v>156</v>
      </c>
      <c r="B52" s="107">
        <v>1318</v>
      </c>
      <c r="C52" s="108">
        <v>19.109757865738725</v>
      </c>
      <c r="D52" s="26"/>
      <c r="E52" s="26"/>
      <c r="F52" s="26"/>
      <c r="G52" s="26"/>
      <c r="N52" s="19"/>
      <c r="O52" s="19"/>
      <c r="P52" s="19"/>
      <c r="Q52" s="19"/>
      <c r="R52" s="19"/>
    </row>
    <row r="53" spans="1:18" s="19" customFormat="1" ht="15" hidden="1" x14ac:dyDescent="0.25">
      <c r="A53" s="106" t="s">
        <v>157</v>
      </c>
      <c r="B53" s="107">
        <v>364</v>
      </c>
      <c r="C53" s="108">
        <v>5.2776569522981003</v>
      </c>
      <c r="D53" s="26"/>
      <c r="E53" s="26"/>
      <c r="F53" s="26"/>
      <c r="G53" s="26"/>
    </row>
    <row r="54" spans="1:18" s="19" customFormat="1" ht="15" hidden="1" x14ac:dyDescent="0.25">
      <c r="A54" s="106" t="s">
        <v>158</v>
      </c>
      <c r="B54" s="107">
        <v>93</v>
      </c>
      <c r="C54" s="108">
        <v>1.3484123531970422</v>
      </c>
      <c r="D54" s="26"/>
      <c r="E54" s="26"/>
      <c r="F54" s="26"/>
      <c r="G54" s="26"/>
    </row>
    <row r="55" spans="1:18" s="19" customFormat="1" ht="15" hidden="1" x14ac:dyDescent="0.25">
      <c r="A55" s="106" t="s">
        <v>159</v>
      </c>
      <c r="B55" s="107">
        <v>16</v>
      </c>
      <c r="C55" s="108">
        <v>0.23198492098013629</v>
      </c>
      <c r="D55" s="26"/>
      <c r="E55" s="26"/>
      <c r="F55" s="26"/>
      <c r="G55" s="26"/>
    </row>
    <row r="56" spans="1:18" s="19" customFormat="1" ht="15" hidden="1" customHeight="1" thickBot="1" x14ac:dyDescent="0.3">
      <c r="A56" s="109" t="s">
        <v>41</v>
      </c>
      <c r="B56" s="110">
        <v>6897</v>
      </c>
      <c r="C56" s="111">
        <v>100</v>
      </c>
      <c r="D56" s="26"/>
      <c r="E56" s="26"/>
      <c r="F56" s="26"/>
      <c r="G56" s="26"/>
    </row>
    <row r="57" spans="1:18" s="19" customFormat="1" ht="15" hidden="1" x14ac:dyDescent="0.25">
      <c r="B57" s="26"/>
      <c r="C57" s="26"/>
      <c r="D57" s="26"/>
      <c r="E57" s="26"/>
      <c r="F57" s="26"/>
      <c r="G57" s="26"/>
    </row>
    <row r="58" spans="1:18" s="19" customFormat="1" ht="15" hidden="1" x14ac:dyDescent="0.25">
      <c r="B58" s="26"/>
      <c r="C58" s="26"/>
      <c r="D58" s="26"/>
      <c r="E58" s="26"/>
      <c r="F58" s="26"/>
      <c r="G58" s="26"/>
    </row>
    <row r="59" spans="1:18" s="19" customFormat="1" ht="15" hidden="1" x14ac:dyDescent="0.25">
      <c r="B59" s="26"/>
      <c r="C59" s="26"/>
      <c r="D59" s="26"/>
      <c r="E59" s="26"/>
      <c r="F59" s="26"/>
      <c r="G59" s="26"/>
    </row>
    <row r="60" spans="1:18" s="19" customFormat="1" ht="15" hidden="1" customHeight="1" x14ac:dyDescent="0.25">
      <c r="B60" s="26"/>
      <c r="C60" s="26"/>
      <c r="D60" s="26"/>
      <c r="E60" s="26"/>
      <c r="F60" s="26"/>
      <c r="G60" s="26"/>
    </row>
    <row r="61" spans="1:18" s="19" customFormat="1" ht="15" hidden="1" x14ac:dyDescent="0.25">
      <c r="B61" s="26"/>
      <c r="C61" s="26"/>
      <c r="D61" s="26"/>
      <c r="E61" s="26"/>
      <c r="F61" s="26"/>
      <c r="G61" s="26"/>
    </row>
    <row r="62" spans="1:18" s="19" customFormat="1" ht="15" hidden="1" x14ac:dyDescent="0.25">
      <c r="B62" s="26"/>
      <c r="C62" s="26"/>
      <c r="D62" s="26"/>
      <c r="E62" s="26"/>
      <c r="F62" s="26"/>
      <c r="G62" s="26"/>
    </row>
    <row r="63" spans="1:18" s="19" customFormat="1" ht="15" hidden="1" x14ac:dyDescent="0.25">
      <c r="B63" s="26"/>
      <c r="C63" s="26"/>
      <c r="D63" s="26"/>
      <c r="E63" s="26"/>
      <c r="F63" s="26"/>
      <c r="G63" s="26"/>
    </row>
    <row r="64" spans="1:18" s="19" customFormat="1" ht="15" hidden="1" customHeight="1" x14ac:dyDescent="0.25">
      <c r="B64" s="26"/>
      <c r="C64" s="26"/>
      <c r="D64" s="26"/>
      <c r="E64" s="26"/>
      <c r="F64" s="26"/>
      <c r="G64" s="26"/>
    </row>
    <row r="65" spans="2:7" s="19" customFormat="1" ht="15" hidden="1" x14ac:dyDescent="0.25">
      <c r="B65" s="26"/>
      <c r="C65" s="26"/>
      <c r="D65" s="26"/>
      <c r="E65" s="26"/>
      <c r="F65" s="26"/>
      <c r="G65" s="26"/>
    </row>
    <row r="66" spans="2:7" s="19" customFormat="1" ht="15" hidden="1" x14ac:dyDescent="0.25">
      <c r="B66" s="26"/>
      <c r="C66" s="26"/>
      <c r="D66" s="26"/>
      <c r="E66" s="26"/>
      <c r="F66" s="26"/>
      <c r="G66" s="26"/>
    </row>
    <row r="67" spans="2:7" s="19" customFormat="1" ht="15" hidden="1" x14ac:dyDescent="0.25">
      <c r="B67" s="26"/>
      <c r="C67" s="26"/>
      <c r="D67" s="26"/>
      <c r="E67" s="26"/>
      <c r="F67" s="26"/>
      <c r="G67" s="26"/>
    </row>
    <row r="68" spans="2:7" s="19" customFormat="1" ht="15" hidden="1" customHeight="1" x14ac:dyDescent="0.25">
      <c r="B68" s="26"/>
      <c r="C68" s="26"/>
      <c r="D68" s="26"/>
      <c r="E68" s="26"/>
      <c r="F68" s="26"/>
      <c r="G68" s="26"/>
    </row>
    <row r="69" spans="2:7" s="19" customFormat="1" ht="15" hidden="1" x14ac:dyDescent="0.25">
      <c r="B69" s="26"/>
      <c r="C69" s="26"/>
      <c r="D69" s="26"/>
      <c r="E69" s="26"/>
      <c r="F69" s="26"/>
      <c r="G69" s="26"/>
    </row>
    <row r="70" spans="2:7" s="19" customFormat="1" ht="15" hidden="1" x14ac:dyDescent="0.25">
      <c r="B70" s="26"/>
      <c r="C70" s="26"/>
      <c r="D70" s="26"/>
      <c r="E70" s="26"/>
      <c r="F70" s="26"/>
      <c r="G70" s="26"/>
    </row>
    <row r="71" spans="2:7" s="19" customFormat="1" ht="15" hidden="1" x14ac:dyDescent="0.25">
      <c r="B71" s="26"/>
      <c r="C71" s="26"/>
      <c r="D71" s="26"/>
      <c r="E71" s="26"/>
      <c r="F71" s="26"/>
      <c r="G71" s="26"/>
    </row>
    <row r="72" spans="2:7" s="19" customFormat="1" ht="15" hidden="1" customHeight="1" x14ac:dyDescent="0.25">
      <c r="B72" s="26"/>
      <c r="C72" s="26"/>
      <c r="D72" s="26"/>
      <c r="E72" s="26"/>
      <c r="F72" s="26"/>
      <c r="G72" s="26"/>
    </row>
    <row r="73" spans="2:7" s="19" customFormat="1" ht="15" hidden="1" x14ac:dyDescent="0.25">
      <c r="B73" s="26"/>
      <c r="C73" s="26"/>
      <c r="D73" s="26"/>
      <c r="E73" s="26"/>
      <c r="F73" s="26"/>
      <c r="G73" s="26"/>
    </row>
    <row r="74" spans="2:7" s="19" customFormat="1" ht="15" hidden="1" x14ac:dyDescent="0.25">
      <c r="B74" s="26"/>
      <c r="C74" s="26"/>
      <c r="D74" s="26"/>
      <c r="E74" s="26"/>
      <c r="F74" s="26"/>
      <c r="G74" s="26"/>
    </row>
    <row r="75" spans="2:7" s="19" customFormat="1" ht="15" hidden="1" x14ac:dyDescent="0.25">
      <c r="B75" s="26"/>
      <c r="C75" s="26"/>
      <c r="D75" s="26"/>
      <c r="E75" s="26"/>
      <c r="F75" s="26"/>
      <c r="G75" s="26"/>
    </row>
    <row r="76" spans="2:7" s="19" customFormat="1" ht="15" hidden="1" customHeight="1" x14ac:dyDescent="0.25">
      <c r="B76" s="26"/>
      <c r="C76" s="26"/>
      <c r="D76" s="26"/>
      <c r="E76" s="26"/>
      <c r="F76" s="26"/>
      <c r="G76" s="26"/>
    </row>
    <row r="77" spans="2:7" s="19" customFormat="1" ht="15" hidden="1" x14ac:dyDescent="0.25">
      <c r="B77" s="26"/>
      <c r="C77" s="26"/>
      <c r="D77" s="26"/>
      <c r="E77" s="26"/>
      <c r="F77" s="26"/>
      <c r="G77" s="26"/>
    </row>
    <row r="78" spans="2:7" s="19" customFormat="1" ht="15" hidden="1" x14ac:dyDescent="0.25">
      <c r="B78" s="26"/>
      <c r="C78" s="26"/>
      <c r="D78" s="26"/>
      <c r="E78" s="26"/>
      <c r="F78" s="26"/>
      <c r="G78" s="26"/>
    </row>
    <row r="79" spans="2:7" s="19" customFormat="1" ht="15" hidden="1" x14ac:dyDescent="0.25">
      <c r="B79" s="26"/>
      <c r="C79" s="26"/>
      <c r="D79" s="26"/>
      <c r="E79" s="26"/>
      <c r="F79" s="26"/>
      <c r="G79" s="26"/>
    </row>
    <row r="80" spans="2:7" s="19" customFormat="1" ht="15" hidden="1" customHeight="1" x14ac:dyDescent="0.25">
      <c r="B80" s="26"/>
      <c r="C80" s="26"/>
      <c r="D80" s="26"/>
      <c r="E80" s="26"/>
      <c r="F80" s="26"/>
      <c r="G80" s="26"/>
    </row>
    <row r="81" spans="2:7" s="19" customFormat="1" ht="15" hidden="1" x14ac:dyDescent="0.25">
      <c r="B81" s="26"/>
      <c r="C81" s="26"/>
      <c r="D81" s="26"/>
      <c r="E81" s="26"/>
      <c r="F81" s="26"/>
      <c r="G81" s="26"/>
    </row>
    <row r="82" spans="2:7" s="19" customFormat="1" ht="15" hidden="1" x14ac:dyDescent="0.25">
      <c r="B82" s="26"/>
      <c r="C82" s="26"/>
      <c r="D82" s="26"/>
      <c r="E82" s="26"/>
      <c r="F82" s="26"/>
      <c r="G82" s="26"/>
    </row>
    <row r="83" spans="2:7" s="19" customFormat="1" ht="15" hidden="1" x14ac:dyDescent="0.25">
      <c r="B83" s="26"/>
      <c r="C83" s="26"/>
      <c r="D83" s="26"/>
      <c r="E83" s="26"/>
      <c r="F83" s="26"/>
      <c r="G83" s="26"/>
    </row>
    <row r="84" spans="2:7" s="19" customFormat="1" ht="15" hidden="1" customHeight="1" x14ac:dyDescent="0.25">
      <c r="B84" s="26"/>
      <c r="C84" s="26"/>
      <c r="D84" s="26"/>
      <c r="E84" s="26"/>
      <c r="F84" s="26"/>
      <c r="G84" s="26"/>
    </row>
    <row r="85" spans="2:7" s="19" customFormat="1" ht="15" hidden="1" x14ac:dyDescent="0.25">
      <c r="B85" s="26"/>
      <c r="C85" s="26"/>
      <c r="D85" s="26"/>
      <c r="E85" s="26"/>
      <c r="F85" s="26"/>
      <c r="G85" s="26"/>
    </row>
    <row r="86" spans="2:7" s="19" customFormat="1" ht="15" hidden="1" x14ac:dyDescent="0.25">
      <c r="B86" s="26"/>
      <c r="C86" s="26"/>
      <c r="D86" s="26"/>
      <c r="E86" s="26"/>
      <c r="F86" s="26"/>
      <c r="G86" s="26"/>
    </row>
    <row r="87" spans="2:7" s="19" customFormat="1" ht="15" hidden="1" x14ac:dyDescent="0.25">
      <c r="B87" s="26"/>
      <c r="C87" s="26"/>
      <c r="D87" s="26"/>
      <c r="E87" s="26"/>
      <c r="F87" s="26"/>
      <c r="G87" s="26"/>
    </row>
    <row r="88" spans="2:7" s="19" customFormat="1" ht="15" hidden="1" customHeight="1" x14ac:dyDescent="0.25">
      <c r="B88" s="26"/>
      <c r="C88" s="26"/>
      <c r="D88" s="26"/>
      <c r="E88" s="26"/>
      <c r="F88" s="26"/>
      <c r="G88" s="26"/>
    </row>
    <row r="89" spans="2:7" s="19" customFormat="1" ht="15" hidden="1" x14ac:dyDescent="0.25">
      <c r="B89" s="26"/>
      <c r="C89" s="26"/>
      <c r="D89" s="26"/>
      <c r="E89" s="26"/>
      <c r="F89" s="26"/>
      <c r="G89" s="26"/>
    </row>
    <row r="90" spans="2:7" s="19" customFormat="1" ht="15" hidden="1" x14ac:dyDescent="0.25">
      <c r="B90" s="26"/>
      <c r="C90" s="26"/>
      <c r="D90" s="26"/>
      <c r="E90" s="26"/>
      <c r="F90" s="26"/>
      <c r="G90" s="26"/>
    </row>
    <row r="91" spans="2:7" s="19" customFormat="1" ht="15" hidden="1" x14ac:dyDescent="0.25">
      <c r="B91" s="26"/>
      <c r="C91" s="26"/>
      <c r="D91" s="26"/>
      <c r="E91" s="26"/>
      <c r="F91" s="26"/>
      <c r="G91" s="26"/>
    </row>
    <row r="92" spans="2:7" s="19" customFormat="1" ht="15" hidden="1" customHeight="1" x14ac:dyDescent="0.25">
      <c r="B92" s="26"/>
      <c r="C92" s="26"/>
      <c r="D92" s="26"/>
      <c r="E92" s="26"/>
      <c r="F92" s="26"/>
      <c r="G92" s="26"/>
    </row>
    <row r="93" spans="2:7" s="19" customFormat="1" ht="15" hidden="1" x14ac:dyDescent="0.25">
      <c r="B93" s="26"/>
      <c r="C93" s="26"/>
      <c r="D93" s="26"/>
      <c r="E93" s="26"/>
      <c r="F93" s="26"/>
      <c r="G93" s="26"/>
    </row>
    <row r="94" spans="2:7" s="19" customFormat="1" ht="15" hidden="1" x14ac:dyDescent="0.25">
      <c r="B94" s="26"/>
      <c r="C94" s="26"/>
      <c r="D94" s="26"/>
      <c r="E94" s="26"/>
      <c r="F94" s="26"/>
      <c r="G94" s="26"/>
    </row>
    <row r="95" spans="2:7" s="19" customFormat="1" ht="15" hidden="1" x14ac:dyDescent="0.25">
      <c r="B95" s="26"/>
      <c r="C95" s="26"/>
      <c r="D95" s="26"/>
      <c r="E95" s="26"/>
      <c r="F95" s="26"/>
      <c r="G95" s="26"/>
    </row>
    <row r="96" spans="2:7" s="19" customFormat="1" ht="15" hidden="1" customHeight="1" x14ac:dyDescent="0.25">
      <c r="B96" s="26"/>
      <c r="C96" s="26"/>
      <c r="D96" s="26"/>
      <c r="E96" s="26"/>
      <c r="F96" s="26"/>
      <c r="G96" s="26"/>
    </row>
    <row r="97" spans="2:7" s="19" customFormat="1" ht="15" hidden="1" x14ac:dyDescent="0.25">
      <c r="B97" s="26"/>
      <c r="C97" s="26"/>
      <c r="D97" s="26"/>
      <c r="E97" s="26"/>
      <c r="F97" s="26"/>
      <c r="G97" s="26"/>
    </row>
    <row r="98" spans="2:7" s="19" customFormat="1" ht="15" hidden="1" x14ac:dyDescent="0.25">
      <c r="B98" s="26"/>
      <c r="C98" s="26"/>
      <c r="D98" s="26"/>
      <c r="E98" s="26"/>
      <c r="F98" s="26"/>
      <c r="G98" s="26"/>
    </row>
    <row r="99" spans="2:7" s="19" customFormat="1" ht="15" hidden="1" x14ac:dyDescent="0.25">
      <c r="B99" s="26"/>
      <c r="C99" s="26"/>
      <c r="D99" s="26"/>
      <c r="E99" s="26"/>
      <c r="F99" s="26"/>
      <c r="G99" s="26"/>
    </row>
    <row r="100" spans="2:7" s="19" customFormat="1" ht="15" hidden="1" customHeight="1" x14ac:dyDescent="0.25">
      <c r="B100" s="26"/>
      <c r="C100" s="26"/>
      <c r="D100" s="26"/>
      <c r="E100" s="26"/>
      <c r="F100" s="26"/>
      <c r="G100" s="26"/>
    </row>
    <row r="101" spans="2:7" s="19" customFormat="1" ht="15" hidden="1" x14ac:dyDescent="0.25">
      <c r="B101" s="26"/>
      <c r="C101" s="26"/>
      <c r="D101" s="26"/>
      <c r="E101" s="26"/>
      <c r="F101" s="26"/>
      <c r="G101" s="26"/>
    </row>
    <row r="102" spans="2:7" s="19" customFormat="1" ht="15" hidden="1" x14ac:dyDescent="0.25">
      <c r="B102" s="26"/>
      <c r="C102" s="26"/>
      <c r="D102" s="26"/>
      <c r="E102" s="26"/>
      <c r="F102" s="26"/>
      <c r="G102" s="26"/>
    </row>
    <row r="103" spans="2:7" s="19" customFormat="1" ht="15" hidden="1" x14ac:dyDescent="0.25">
      <c r="B103" s="26"/>
      <c r="C103" s="26"/>
      <c r="D103" s="26"/>
      <c r="E103" s="26"/>
      <c r="F103" s="26"/>
      <c r="G103" s="26"/>
    </row>
    <row r="104" spans="2:7" s="19" customFormat="1" ht="15" hidden="1" customHeight="1" x14ac:dyDescent="0.25">
      <c r="B104" s="26"/>
      <c r="C104" s="26"/>
      <c r="D104" s="26"/>
      <c r="E104" s="26"/>
      <c r="F104" s="26"/>
      <c r="G104" s="26"/>
    </row>
    <row r="105" spans="2:7" s="19" customFormat="1" ht="15" hidden="1" x14ac:dyDescent="0.25">
      <c r="B105" s="26"/>
      <c r="C105" s="26"/>
      <c r="D105" s="26"/>
      <c r="E105" s="26"/>
      <c r="F105" s="26"/>
      <c r="G105" s="26"/>
    </row>
    <row r="106" spans="2:7" s="19" customFormat="1" ht="15" hidden="1" x14ac:dyDescent="0.25">
      <c r="B106" s="26"/>
      <c r="C106" s="26"/>
      <c r="D106" s="26"/>
      <c r="E106" s="26"/>
      <c r="F106" s="26"/>
      <c r="G106" s="26"/>
    </row>
    <row r="107" spans="2:7" s="19" customFormat="1" ht="15" hidden="1" x14ac:dyDescent="0.25">
      <c r="B107" s="26"/>
      <c r="C107" s="26"/>
      <c r="D107" s="26"/>
      <c r="E107" s="26"/>
      <c r="F107" s="26"/>
      <c r="G107" s="26"/>
    </row>
    <row r="108" spans="2:7" s="19" customFormat="1" ht="15" hidden="1" customHeight="1" x14ac:dyDescent="0.25">
      <c r="B108" s="26"/>
      <c r="C108" s="26"/>
      <c r="D108" s="26"/>
      <c r="E108" s="26"/>
      <c r="F108" s="26"/>
      <c r="G108" s="26"/>
    </row>
    <row r="109" spans="2:7" s="19" customFormat="1" ht="15" hidden="1" x14ac:dyDescent="0.25">
      <c r="B109" s="26"/>
      <c r="C109" s="26"/>
      <c r="D109" s="26"/>
      <c r="E109" s="26"/>
      <c r="F109" s="26"/>
      <c r="G109" s="26"/>
    </row>
    <row r="110" spans="2:7" s="19" customFormat="1" ht="15" hidden="1" x14ac:dyDescent="0.25">
      <c r="B110" s="26"/>
      <c r="C110" s="26"/>
      <c r="D110" s="26"/>
      <c r="E110" s="26"/>
      <c r="F110" s="26"/>
      <c r="G110" s="26"/>
    </row>
    <row r="111" spans="2:7" s="19" customFormat="1" ht="15" hidden="1" x14ac:dyDescent="0.25">
      <c r="B111" s="26"/>
      <c r="C111" s="26"/>
      <c r="D111" s="26"/>
      <c r="E111" s="26"/>
      <c r="F111" s="26"/>
      <c r="G111" s="26"/>
    </row>
    <row r="112" spans="2:7" s="19" customFormat="1" ht="15" hidden="1" customHeight="1" x14ac:dyDescent="0.25">
      <c r="B112" s="26"/>
      <c r="C112" s="26"/>
      <c r="D112" s="26"/>
      <c r="E112" s="26"/>
      <c r="F112" s="26"/>
      <c r="G112" s="26"/>
    </row>
    <row r="113" spans="2:7" s="19" customFormat="1" ht="15" hidden="1" x14ac:dyDescent="0.25">
      <c r="B113" s="26"/>
      <c r="C113" s="26"/>
      <c r="D113" s="26"/>
      <c r="E113" s="26"/>
      <c r="F113" s="26"/>
      <c r="G113" s="26"/>
    </row>
    <row r="114" spans="2:7" s="19" customFormat="1" ht="15" hidden="1" x14ac:dyDescent="0.25">
      <c r="B114" s="26"/>
      <c r="C114" s="26"/>
      <c r="D114" s="26"/>
      <c r="E114" s="26"/>
      <c r="F114" s="26"/>
      <c r="G114" s="26"/>
    </row>
    <row r="115" spans="2:7" s="19" customFormat="1" ht="15" hidden="1" x14ac:dyDescent="0.25">
      <c r="B115" s="26"/>
      <c r="C115" s="26"/>
      <c r="D115" s="26"/>
      <c r="E115" s="26"/>
      <c r="F115" s="26"/>
      <c r="G115" s="26"/>
    </row>
    <row r="116" spans="2:7" s="19" customFormat="1" ht="15" hidden="1" customHeight="1" x14ac:dyDescent="0.25">
      <c r="B116" s="26"/>
      <c r="C116" s="26"/>
      <c r="D116" s="26"/>
      <c r="E116" s="26"/>
      <c r="F116" s="26"/>
      <c r="G116" s="26"/>
    </row>
    <row r="117" spans="2:7" s="19" customFormat="1" ht="15" hidden="1" x14ac:dyDescent="0.25">
      <c r="B117" s="26"/>
      <c r="C117" s="26"/>
      <c r="D117" s="26"/>
      <c r="E117" s="26"/>
      <c r="F117" s="26"/>
      <c r="G117" s="26"/>
    </row>
    <row r="118" spans="2:7" s="19" customFormat="1" ht="15" hidden="1" x14ac:dyDescent="0.25">
      <c r="B118" s="26"/>
      <c r="C118" s="26"/>
      <c r="D118" s="26"/>
      <c r="E118" s="26"/>
      <c r="F118" s="26"/>
      <c r="G118" s="26"/>
    </row>
    <row r="119" spans="2:7" s="19" customFormat="1" ht="15" hidden="1" x14ac:dyDescent="0.25">
      <c r="B119" s="26"/>
      <c r="C119" s="26"/>
      <c r="D119" s="26"/>
      <c r="E119" s="26"/>
      <c r="F119" s="26"/>
      <c r="G119" s="26"/>
    </row>
    <row r="120" spans="2:7" s="19" customFormat="1" ht="15" hidden="1" customHeight="1" x14ac:dyDescent="0.25">
      <c r="B120" s="26"/>
      <c r="C120" s="26"/>
      <c r="D120" s="26"/>
      <c r="E120" s="26"/>
      <c r="F120" s="26"/>
      <c r="G120" s="26"/>
    </row>
    <row r="121" spans="2:7" s="19" customFormat="1" ht="15" hidden="1" x14ac:dyDescent="0.25">
      <c r="B121" s="26"/>
      <c r="C121" s="26"/>
      <c r="D121" s="26"/>
      <c r="E121" s="26"/>
      <c r="F121" s="26"/>
      <c r="G121" s="26"/>
    </row>
    <row r="122" spans="2:7" s="19" customFormat="1" ht="15" hidden="1" x14ac:dyDescent="0.25">
      <c r="B122" s="26"/>
      <c r="C122" s="26"/>
      <c r="D122" s="26"/>
      <c r="E122" s="26"/>
      <c r="F122" s="26"/>
      <c r="G122" s="26"/>
    </row>
    <row r="123" spans="2:7" s="19" customFormat="1" ht="15" hidden="1" x14ac:dyDescent="0.25">
      <c r="B123" s="26"/>
      <c r="C123" s="26"/>
      <c r="D123" s="26"/>
      <c r="E123" s="26"/>
      <c r="F123" s="26"/>
      <c r="G123" s="26"/>
    </row>
    <row r="124" spans="2:7" s="19" customFormat="1" ht="15" hidden="1" customHeight="1" x14ac:dyDescent="0.25">
      <c r="B124" s="26"/>
      <c r="C124" s="26"/>
      <c r="D124" s="26"/>
      <c r="E124" s="26"/>
      <c r="F124" s="26"/>
      <c r="G124" s="26"/>
    </row>
    <row r="125" spans="2:7" s="19" customFormat="1" ht="15" hidden="1" x14ac:dyDescent="0.25">
      <c r="B125" s="26"/>
      <c r="C125" s="26"/>
      <c r="D125" s="26"/>
      <c r="E125" s="26"/>
      <c r="F125" s="26"/>
      <c r="G125" s="26"/>
    </row>
    <row r="126" spans="2:7" s="19" customFormat="1" ht="15" hidden="1" x14ac:dyDescent="0.25">
      <c r="B126" s="26"/>
      <c r="C126" s="26"/>
      <c r="D126" s="26"/>
      <c r="E126" s="26"/>
      <c r="F126" s="26"/>
      <c r="G126" s="26"/>
    </row>
    <row r="127" spans="2:7" s="19" customFormat="1" ht="15" hidden="1" x14ac:dyDescent="0.25">
      <c r="B127" s="26"/>
      <c r="C127" s="26"/>
      <c r="D127" s="26"/>
      <c r="E127" s="26"/>
      <c r="F127" s="26"/>
      <c r="G127" s="26"/>
    </row>
    <row r="128" spans="2:7" s="19" customFormat="1" ht="15" hidden="1" customHeight="1" x14ac:dyDescent="0.25">
      <c r="B128" s="26"/>
      <c r="C128" s="26"/>
      <c r="D128" s="26"/>
      <c r="E128" s="26"/>
      <c r="F128" s="26"/>
      <c r="G128" s="26"/>
    </row>
    <row r="129" spans="2:18" s="19" customFormat="1" ht="15" hidden="1" x14ac:dyDescent="0.25">
      <c r="B129" s="26"/>
      <c r="C129" s="26"/>
      <c r="D129" s="26"/>
      <c r="E129" s="26"/>
      <c r="F129" s="26"/>
      <c r="G129" s="26"/>
    </row>
    <row r="130" spans="2:18" s="19" customFormat="1" ht="15" hidden="1" x14ac:dyDescent="0.25">
      <c r="B130" s="26"/>
      <c r="C130" s="26"/>
      <c r="D130" s="26"/>
      <c r="E130" s="26"/>
      <c r="F130" s="26"/>
      <c r="G130" s="26"/>
    </row>
    <row r="131" spans="2:18" s="19" customFormat="1" ht="15" hidden="1" x14ac:dyDescent="0.25">
      <c r="B131" s="26"/>
      <c r="C131" s="26"/>
      <c r="D131" s="26"/>
      <c r="E131" s="26"/>
      <c r="F131" s="26"/>
      <c r="G131" s="26"/>
    </row>
    <row r="132" spans="2:18" s="19" customFormat="1" ht="15" hidden="1" customHeight="1" x14ac:dyDescent="0.25">
      <c r="B132" s="26"/>
      <c r="C132" s="26"/>
      <c r="D132" s="26"/>
      <c r="E132" s="26"/>
      <c r="F132" s="26"/>
      <c r="G132" s="26"/>
    </row>
    <row r="133" spans="2:18" s="19" customFormat="1" ht="15" hidden="1" x14ac:dyDescent="0.25">
      <c r="B133" s="26"/>
      <c r="C133" s="26"/>
      <c r="D133" s="26"/>
      <c r="E133" s="26"/>
      <c r="F133" s="26"/>
      <c r="G133" s="26"/>
    </row>
    <row r="134" spans="2:18" s="19" customFormat="1" ht="15" hidden="1" x14ac:dyDescent="0.25">
      <c r="B134" s="26"/>
      <c r="C134" s="26"/>
      <c r="D134" s="26"/>
      <c r="E134" s="26"/>
      <c r="F134" s="26"/>
      <c r="G134" s="26"/>
    </row>
    <row r="135" spans="2:18" s="19" customFormat="1" ht="15" hidden="1" x14ac:dyDescent="0.25">
      <c r="B135" s="26"/>
      <c r="C135" s="26"/>
      <c r="D135" s="26"/>
      <c r="E135" s="26"/>
      <c r="F135" s="26"/>
      <c r="G135" s="26"/>
    </row>
    <row r="136" spans="2:18" s="19" customFormat="1" ht="15" hidden="1" customHeight="1" x14ac:dyDescent="0.25">
      <c r="B136" s="26"/>
      <c r="C136" s="26"/>
      <c r="D136" s="26"/>
      <c r="E136" s="26"/>
      <c r="F136" s="26"/>
      <c r="G136" s="26"/>
    </row>
    <row r="137" spans="2:18" s="19" customFormat="1" ht="15" hidden="1" x14ac:dyDescent="0.25">
      <c r="B137" s="26"/>
      <c r="C137" s="26"/>
      <c r="D137" s="26"/>
      <c r="E137" s="26"/>
      <c r="F137" s="26"/>
      <c r="G137" s="26"/>
    </row>
    <row r="138" spans="2:18" s="19" customFormat="1" ht="15" hidden="1" x14ac:dyDescent="0.25">
      <c r="B138" s="26"/>
      <c r="C138" s="26"/>
      <c r="D138" s="26"/>
      <c r="E138" s="26"/>
      <c r="F138" s="26"/>
      <c r="G138" s="26"/>
    </row>
    <row r="139" spans="2:18" s="19" customFormat="1" ht="15" hidden="1" x14ac:dyDescent="0.25">
      <c r="B139" s="26"/>
      <c r="C139" s="26"/>
      <c r="D139" s="26"/>
      <c r="E139" s="26"/>
      <c r="F139" s="26"/>
      <c r="G139" s="26"/>
    </row>
    <row r="140" spans="2:18" s="19" customFormat="1" ht="15" hidden="1" customHeight="1" x14ac:dyDescent="0.25">
      <c r="B140" s="26"/>
      <c r="C140" s="26"/>
      <c r="D140" s="26"/>
      <c r="E140" s="26"/>
      <c r="F140" s="26"/>
      <c r="G140" s="26"/>
    </row>
    <row r="141" spans="2:18" s="19" customFormat="1" ht="15" hidden="1" x14ac:dyDescent="0.25">
      <c r="B141" s="26"/>
      <c r="C141" s="26"/>
      <c r="D141" s="26"/>
      <c r="E141" s="26"/>
      <c r="F141" s="26"/>
      <c r="G141" s="26"/>
    </row>
    <row r="142" spans="2:18" s="19" customFormat="1" ht="15" hidden="1" x14ac:dyDescent="0.25">
      <c r="B142" s="26"/>
      <c r="C142" s="26"/>
      <c r="D142" s="26"/>
      <c r="E142" s="26"/>
      <c r="F142" s="26"/>
      <c r="G142" s="26"/>
      <c r="N142" s="21"/>
      <c r="O142" s="21"/>
      <c r="P142" s="21"/>
      <c r="Q142" s="21"/>
      <c r="R142" s="21"/>
    </row>
    <row r="143" spans="2:18" s="19" customFormat="1" ht="15" hidden="1" x14ac:dyDescent="0.25">
      <c r="B143" s="26"/>
      <c r="C143" s="26"/>
      <c r="D143" s="26"/>
      <c r="E143" s="26"/>
      <c r="F143" s="26"/>
      <c r="G143" s="26"/>
      <c r="N143" s="21"/>
      <c r="O143" s="21"/>
      <c r="P143" s="21"/>
      <c r="Q143" s="21"/>
      <c r="R143" s="21"/>
    </row>
    <row r="144" spans="2:18" s="19" customFormat="1" ht="15" hidden="1" customHeight="1" x14ac:dyDescent="0.25">
      <c r="B144" s="26"/>
      <c r="C144" s="26"/>
      <c r="D144" s="26"/>
      <c r="E144" s="26"/>
      <c r="F144" s="26"/>
      <c r="G144" s="26"/>
      <c r="N144" s="21"/>
      <c r="O144" s="21"/>
      <c r="P144" s="21"/>
      <c r="Q144" s="21"/>
      <c r="R144" s="21"/>
    </row>
    <row r="145" spans="1:18" s="19" customFormat="1" ht="15" hidden="1" x14ac:dyDescent="0.25">
      <c r="B145" s="26"/>
      <c r="C145" s="26"/>
      <c r="D145" s="26"/>
      <c r="E145" s="26"/>
      <c r="F145" s="26"/>
      <c r="G145" s="26"/>
      <c r="N145" s="21"/>
      <c r="O145" s="21"/>
      <c r="P145" s="21"/>
      <c r="Q145" s="21"/>
      <c r="R145" s="21"/>
    </row>
    <row r="146" spans="1:18" s="19" customFormat="1" ht="15" hidden="1" x14ac:dyDescent="0.25">
      <c r="B146" s="26"/>
      <c r="C146" s="26"/>
      <c r="D146" s="26"/>
      <c r="E146" s="26"/>
      <c r="F146" s="26"/>
      <c r="G146" s="26"/>
      <c r="N146" s="21"/>
      <c r="O146" s="21"/>
      <c r="P146" s="21"/>
      <c r="Q146" s="21"/>
      <c r="R146" s="21"/>
    </row>
    <row r="147" spans="1:18" s="19" customFormat="1" ht="15" hidden="1" x14ac:dyDescent="0.25">
      <c r="B147" s="26"/>
      <c r="C147" s="26"/>
      <c r="D147" s="26"/>
      <c r="E147" s="26"/>
      <c r="F147" s="26"/>
      <c r="G147" s="26"/>
      <c r="N147" s="21"/>
      <c r="O147" s="21"/>
      <c r="P147" s="21"/>
      <c r="Q147" s="21"/>
      <c r="R147" s="21"/>
    </row>
    <row r="148" spans="1:18" s="19" customFormat="1" ht="15" hidden="1" customHeight="1" x14ac:dyDescent="0.25">
      <c r="B148" s="26"/>
      <c r="C148" s="26"/>
      <c r="D148" s="26"/>
      <c r="E148" s="26"/>
      <c r="F148" s="26"/>
      <c r="G148" s="26"/>
      <c r="N148" s="21"/>
      <c r="O148" s="21"/>
      <c r="P148" s="21"/>
      <c r="Q148" s="21"/>
      <c r="R148" s="21"/>
    </row>
    <row r="149" spans="1:18" x14ac:dyDescent="0.3">
      <c r="A149" s="739"/>
      <c r="D149" s="26"/>
      <c r="E149" s="26"/>
      <c r="F149" s="26"/>
      <c r="G149" s="26"/>
    </row>
    <row r="150" spans="1:18" x14ac:dyDescent="0.3">
      <c r="A150" s="729"/>
      <c r="D150" s="26"/>
      <c r="E150" s="26"/>
      <c r="F150" s="26"/>
      <c r="G150" s="26"/>
    </row>
    <row r="151" spans="1:18" x14ac:dyDescent="0.3">
      <c r="D151" s="26"/>
      <c r="E151" s="26"/>
      <c r="F151" s="26"/>
      <c r="G151" s="26"/>
    </row>
    <row r="152" spans="1:18" x14ac:dyDescent="0.3">
      <c r="D152" s="26"/>
      <c r="E152" s="26"/>
      <c r="F152" s="26"/>
      <c r="G152" s="26"/>
    </row>
    <row r="153" spans="1:18" x14ac:dyDescent="0.3">
      <c r="D153" s="26"/>
      <c r="E153" s="26"/>
      <c r="F153" s="26"/>
      <c r="G153" s="26"/>
    </row>
    <row r="154" spans="1:18" x14ac:dyDescent="0.3">
      <c r="D154" s="26"/>
      <c r="E154" s="26"/>
      <c r="F154" s="26"/>
      <c r="G154" s="26"/>
    </row>
    <row r="155" spans="1:18" x14ac:dyDescent="0.3">
      <c r="D155" s="26"/>
      <c r="E155" s="26"/>
      <c r="F155" s="26"/>
      <c r="G155" s="26"/>
    </row>
    <row r="156" spans="1:18" x14ac:dyDescent="0.3">
      <c r="D156" s="26"/>
      <c r="E156" s="26"/>
      <c r="F156" s="26"/>
      <c r="G156" s="26"/>
    </row>
    <row r="157" spans="1:18" x14ac:dyDescent="0.3">
      <c r="D157" s="26"/>
      <c r="E157" s="26"/>
      <c r="F157" s="26"/>
      <c r="G157" s="26"/>
    </row>
    <row r="158" spans="1:18" x14ac:dyDescent="0.3">
      <c r="D158" s="26"/>
      <c r="E158" s="26"/>
      <c r="F158" s="26"/>
      <c r="G158" s="26"/>
    </row>
    <row r="159" spans="1:18" x14ac:dyDescent="0.3">
      <c r="D159" s="26"/>
      <c r="E159" s="26"/>
      <c r="F159" s="26"/>
      <c r="G159" s="26"/>
    </row>
    <row r="160" spans="1:18" x14ac:dyDescent="0.3">
      <c r="D160" s="26"/>
      <c r="E160" s="26"/>
      <c r="F160" s="26"/>
      <c r="G160" s="26"/>
    </row>
    <row r="161" spans="4:7" x14ac:dyDescent="0.3">
      <c r="D161" s="26"/>
      <c r="E161" s="26"/>
      <c r="F161" s="26"/>
      <c r="G161" s="26"/>
    </row>
    <row r="162" spans="4:7" x14ac:dyDescent="0.3">
      <c r="D162" s="26"/>
      <c r="E162" s="26"/>
      <c r="F162" s="26"/>
      <c r="G162" s="26"/>
    </row>
    <row r="163" spans="4:7" x14ac:dyDescent="0.3">
      <c r="D163" s="26"/>
      <c r="E163" s="26"/>
      <c r="F163" s="26"/>
      <c r="G163" s="26"/>
    </row>
    <row r="164" spans="4:7" x14ac:dyDescent="0.3">
      <c r="D164" s="26"/>
      <c r="E164" s="26"/>
      <c r="F164" s="26"/>
      <c r="G164" s="26"/>
    </row>
    <row r="165" spans="4:7" x14ac:dyDescent="0.3">
      <c r="D165" s="26"/>
      <c r="E165" s="26"/>
      <c r="F165" s="26"/>
      <c r="G165" s="26"/>
    </row>
    <row r="166" spans="4:7" x14ac:dyDescent="0.3">
      <c r="D166" s="26"/>
      <c r="E166" s="26"/>
      <c r="F166" s="26"/>
      <c r="G166" s="26"/>
    </row>
    <row r="167" spans="4:7" x14ac:dyDescent="0.3">
      <c r="D167" s="26"/>
      <c r="E167" s="26"/>
      <c r="F167" s="26"/>
      <c r="G167" s="26"/>
    </row>
    <row r="168" spans="4:7" x14ac:dyDescent="0.3">
      <c r="D168" s="26"/>
      <c r="E168" s="26"/>
      <c r="F168" s="26"/>
      <c r="G168" s="26"/>
    </row>
    <row r="169" spans="4:7" x14ac:dyDescent="0.3">
      <c r="D169" s="26"/>
      <c r="E169" s="26"/>
      <c r="F169" s="26"/>
      <c r="G169" s="26"/>
    </row>
    <row r="170" spans="4:7" x14ac:dyDescent="0.3">
      <c r="D170" s="26"/>
      <c r="E170" s="26"/>
      <c r="F170" s="26"/>
      <c r="G170" s="26"/>
    </row>
    <row r="171" spans="4:7" x14ac:dyDescent="0.3">
      <c r="D171" s="26"/>
      <c r="E171" s="26"/>
      <c r="F171" s="26"/>
      <c r="G171" s="26"/>
    </row>
    <row r="172" spans="4:7" x14ac:dyDescent="0.3">
      <c r="D172" s="26"/>
      <c r="E172" s="26"/>
      <c r="F172" s="26"/>
      <c r="G172" s="26"/>
    </row>
    <row r="173" spans="4:7" x14ac:dyDescent="0.3">
      <c r="D173" s="26"/>
      <c r="E173" s="26"/>
      <c r="F173" s="26"/>
      <c r="G173" s="26"/>
    </row>
    <row r="174" spans="4:7" x14ac:dyDescent="0.3">
      <c r="D174" s="26"/>
      <c r="E174" s="26"/>
      <c r="F174" s="26"/>
      <c r="G174" s="26"/>
    </row>
    <row r="175" spans="4:7" x14ac:dyDescent="0.3">
      <c r="D175" s="26"/>
      <c r="E175" s="26"/>
      <c r="F175" s="26"/>
      <c r="G175" s="26"/>
    </row>
    <row r="176" spans="4:7" x14ac:dyDescent="0.3">
      <c r="D176" s="26"/>
      <c r="E176" s="26"/>
      <c r="F176" s="26"/>
      <c r="G176" s="26"/>
    </row>
    <row r="177" spans="4:7" x14ac:dyDescent="0.3">
      <c r="D177" s="26"/>
      <c r="E177" s="26"/>
      <c r="F177" s="26"/>
      <c r="G177" s="26"/>
    </row>
    <row r="178" spans="4:7" x14ac:dyDescent="0.3">
      <c r="D178" s="26"/>
      <c r="E178" s="26"/>
      <c r="F178" s="26"/>
      <c r="G178" s="26"/>
    </row>
    <row r="179" spans="4:7" x14ac:dyDescent="0.3">
      <c r="D179" s="26"/>
      <c r="E179" s="26"/>
      <c r="F179" s="26"/>
      <c r="G179" s="26"/>
    </row>
    <row r="180" spans="4:7" x14ac:dyDescent="0.3">
      <c r="D180" s="26"/>
      <c r="E180" s="26"/>
      <c r="F180" s="26"/>
      <c r="G180" s="26"/>
    </row>
    <row r="181" spans="4:7" x14ac:dyDescent="0.3">
      <c r="D181" s="26"/>
      <c r="E181" s="26"/>
      <c r="F181" s="26"/>
      <c r="G181" s="26"/>
    </row>
    <row r="182" spans="4:7" x14ac:dyDescent="0.3">
      <c r="D182" s="26"/>
      <c r="E182" s="26"/>
      <c r="F182" s="26"/>
      <c r="G182" s="26"/>
    </row>
    <row r="183" spans="4:7" x14ac:dyDescent="0.3">
      <c r="D183" s="26"/>
      <c r="E183" s="26"/>
      <c r="F183" s="26"/>
      <c r="G183" s="26"/>
    </row>
    <row r="184" spans="4:7" x14ac:dyDescent="0.3">
      <c r="D184" s="26"/>
      <c r="E184" s="26"/>
      <c r="F184" s="26"/>
      <c r="G184" s="26"/>
    </row>
    <row r="185" spans="4:7" x14ac:dyDescent="0.3">
      <c r="D185" s="26"/>
      <c r="E185" s="26"/>
      <c r="F185" s="26"/>
      <c r="G185" s="26"/>
    </row>
    <row r="186" spans="4:7" x14ac:dyDescent="0.3">
      <c r="D186" s="26"/>
      <c r="E186" s="26"/>
      <c r="F186" s="26"/>
      <c r="G186" s="26"/>
    </row>
    <row r="187" spans="4:7" x14ac:dyDescent="0.3">
      <c r="D187" s="26"/>
      <c r="E187" s="26"/>
      <c r="F187" s="26"/>
      <c r="G187" s="26"/>
    </row>
    <row r="188" spans="4:7" x14ac:dyDescent="0.3">
      <c r="D188" s="26"/>
      <c r="E188" s="26"/>
      <c r="F188" s="26"/>
      <c r="G188" s="26"/>
    </row>
    <row r="189" spans="4:7" x14ac:dyDescent="0.3">
      <c r="D189" s="26"/>
      <c r="E189" s="26"/>
      <c r="F189" s="26"/>
      <c r="G189" s="26"/>
    </row>
    <row r="190" spans="4:7" x14ac:dyDescent="0.3">
      <c r="D190" s="26"/>
      <c r="E190" s="26"/>
      <c r="F190" s="26"/>
      <c r="G190" s="26"/>
    </row>
    <row r="191" spans="4:7" x14ac:dyDescent="0.3">
      <c r="D191" s="26"/>
      <c r="E191" s="26"/>
      <c r="F191" s="26"/>
      <c r="G191" s="26"/>
    </row>
    <row r="192" spans="4:7" x14ac:dyDescent="0.3">
      <c r="D192" s="26"/>
      <c r="E192" s="26"/>
      <c r="F192" s="26"/>
      <c r="G192" s="26"/>
    </row>
    <row r="193" spans="4:7" x14ac:dyDescent="0.3">
      <c r="D193" s="26"/>
      <c r="E193" s="26"/>
      <c r="F193" s="26"/>
      <c r="G193" s="26"/>
    </row>
    <row r="194" spans="4:7" x14ac:dyDescent="0.3">
      <c r="D194" s="26"/>
      <c r="E194" s="26"/>
      <c r="F194" s="26"/>
      <c r="G194" s="26"/>
    </row>
    <row r="195" spans="4:7" x14ac:dyDescent="0.3">
      <c r="D195" s="26"/>
      <c r="E195" s="26"/>
      <c r="F195" s="26"/>
      <c r="G195" s="26"/>
    </row>
    <row r="196" spans="4:7" x14ac:dyDescent="0.3">
      <c r="D196" s="26"/>
      <c r="E196" s="26"/>
      <c r="F196" s="26"/>
      <c r="G196" s="26"/>
    </row>
    <row r="197" spans="4:7" x14ac:dyDescent="0.3">
      <c r="D197" s="26"/>
      <c r="E197" s="26"/>
      <c r="F197" s="26"/>
      <c r="G197" s="26"/>
    </row>
    <row r="198" spans="4:7" x14ac:dyDescent="0.3">
      <c r="D198" s="26"/>
      <c r="E198" s="26"/>
      <c r="F198" s="26"/>
      <c r="G198" s="26"/>
    </row>
    <row r="199" spans="4:7" x14ac:dyDescent="0.3">
      <c r="D199" s="26"/>
      <c r="E199" s="26"/>
      <c r="F199" s="26"/>
      <c r="G199" s="26"/>
    </row>
    <row r="200" spans="4:7" x14ac:dyDescent="0.3">
      <c r="D200" s="26"/>
      <c r="E200" s="26"/>
      <c r="F200" s="26"/>
      <c r="G200" s="26"/>
    </row>
    <row r="201" spans="4:7" x14ac:dyDescent="0.3">
      <c r="D201" s="26"/>
      <c r="E201" s="26"/>
      <c r="F201" s="26"/>
      <c r="G201" s="26"/>
    </row>
    <row r="202" spans="4:7" x14ac:dyDescent="0.3">
      <c r="D202" s="26"/>
      <c r="E202" s="26"/>
      <c r="F202" s="26"/>
      <c r="G202" s="26"/>
    </row>
    <row r="203" spans="4:7" x14ac:dyDescent="0.3">
      <c r="D203" s="26"/>
      <c r="E203" s="26"/>
      <c r="F203" s="26"/>
      <c r="G203" s="26"/>
    </row>
    <row r="204" spans="4:7" x14ac:dyDescent="0.3">
      <c r="D204" s="26"/>
      <c r="E204" s="26"/>
      <c r="F204" s="26"/>
      <c r="G204" s="26"/>
    </row>
    <row r="205" spans="4:7" x14ac:dyDescent="0.3">
      <c r="D205" s="26"/>
      <c r="E205" s="26"/>
      <c r="F205" s="26"/>
      <c r="G205" s="26"/>
    </row>
    <row r="206" spans="4:7" x14ac:dyDescent="0.3">
      <c r="D206" s="26"/>
      <c r="E206" s="26"/>
      <c r="F206" s="26"/>
      <c r="G206" s="26"/>
    </row>
    <row r="207" spans="4:7" x14ac:dyDescent="0.3">
      <c r="D207" s="26"/>
      <c r="E207" s="26"/>
      <c r="F207" s="26"/>
      <c r="G207" s="26"/>
    </row>
    <row r="208" spans="4:7" x14ac:dyDescent="0.3">
      <c r="D208" s="26"/>
      <c r="E208" s="26"/>
      <c r="F208" s="26"/>
      <c r="G208" s="26"/>
    </row>
    <row r="209" spans="4:7" x14ac:dyDescent="0.3">
      <c r="D209" s="26"/>
      <c r="E209" s="26"/>
      <c r="F209" s="26"/>
      <c r="G209" s="26"/>
    </row>
    <row r="210" spans="4:7" x14ac:dyDescent="0.3">
      <c r="D210" s="26"/>
      <c r="E210" s="26"/>
      <c r="F210" s="26"/>
      <c r="G210" s="26"/>
    </row>
    <row r="211" spans="4:7" x14ac:dyDescent="0.3">
      <c r="D211" s="26"/>
      <c r="E211" s="26"/>
      <c r="F211" s="26"/>
      <c r="G211" s="26"/>
    </row>
    <row r="212" spans="4:7" x14ac:dyDescent="0.3">
      <c r="D212" s="26"/>
      <c r="E212" s="26"/>
      <c r="F212" s="26"/>
      <c r="G212" s="26"/>
    </row>
    <row r="213" spans="4:7" x14ac:dyDescent="0.3">
      <c r="D213" s="26"/>
      <c r="E213" s="26"/>
      <c r="F213" s="26"/>
      <c r="G213" s="26"/>
    </row>
    <row r="214" spans="4:7" x14ac:dyDescent="0.3">
      <c r="D214" s="26"/>
      <c r="E214" s="26"/>
      <c r="F214" s="26"/>
      <c r="G214" s="26"/>
    </row>
    <row r="215" spans="4:7" x14ac:dyDescent="0.3">
      <c r="D215" s="26"/>
      <c r="E215" s="26"/>
      <c r="F215" s="26"/>
      <c r="G215" s="26"/>
    </row>
    <row r="216" spans="4:7" x14ac:dyDescent="0.3">
      <c r="D216" s="26"/>
      <c r="E216" s="26"/>
      <c r="F216" s="26"/>
      <c r="G216" s="26"/>
    </row>
    <row r="217" spans="4:7" x14ac:dyDescent="0.3">
      <c r="D217" s="26"/>
      <c r="E217" s="26"/>
      <c r="F217" s="26"/>
      <c r="G217" s="26"/>
    </row>
    <row r="218" spans="4:7" x14ac:dyDescent="0.3">
      <c r="D218" s="26"/>
      <c r="E218" s="26"/>
      <c r="F218" s="26"/>
      <c r="G218" s="26"/>
    </row>
    <row r="219" spans="4:7" x14ac:dyDescent="0.3">
      <c r="D219" s="26"/>
      <c r="E219" s="26"/>
      <c r="F219" s="26"/>
      <c r="G219" s="26"/>
    </row>
    <row r="220" spans="4:7" x14ac:dyDescent="0.3">
      <c r="D220" s="26"/>
      <c r="E220" s="26"/>
      <c r="F220" s="26"/>
      <c r="G220" s="26"/>
    </row>
    <row r="221" spans="4:7" x14ac:dyDescent="0.3">
      <c r="D221" s="26"/>
      <c r="E221" s="26"/>
      <c r="F221" s="26"/>
      <c r="G221" s="26"/>
    </row>
    <row r="222" spans="4:7" x14ac:dyDescent="0.3">
      <c r="D222" s="26"/>
      <c r="E222" s="26"/>
      <c r="F222" s="26"/>
      <c r="G222" s="26"/>
    </row>
    <row r="223" spans="4:7" x14ac:dyDescent="0.3">
      <c r="D223" s="26"/>
      <c r="E223" s="26"/>
      <c r="F223" s="26"/>
      <c r="G223" s="26"/>
    </row>
    <row r="224" spans="4:7" x14ac:dyDescent="0.3">
      <c r="D224" s="26"/>
      <c r="E224" s="26"/>
      <c r="F224" s="26"/>
      <c r="G224" s="26"/>
    </row>
    <row r="225" spans="4:7" x14ac:dyDescent="0.3">
      <c r="D225" s="26"/>
      <c r="E225" s="26"/>
      <c r="F225" s="26"/>
      <c r="G225" s="26"/>
    </row>
    <row r="226" spans="4:7" x14ac:dyDescent="0.3">
      <c r="D226" s="26"/>
      <c r="E226" s="26"/>
      <c r="F226" s="26"/>
      <c r="G226" s="26"/>
    </row>
    <row r="227" spans="4:7" x14ac:dyDescent="0.3">
      <c r="D227" s="26"/>
      <c r="E227" s="26"/>
      <c r="F227" s="26"/>
      <c r="G227" s="26"/>
    </row>
    <row r="228" spans="4:7" x14ac:dyDescent="0.3">
      <c r="D228" s="26"/>
      <c r="E228" s="26"/>
      <c r="F228" s="26"/>
      <c r="G228" s="26"/>
    </row>
    <row r="229" spans="4:7" x14ac:dyDescent="0.3">
      <c r="D229" s="26"/>
      <c r="E229" s="26"/>
      <c r="F229" s="26"/>
      <c r="G229" s="26"/>
    </row>
    <row r="230" spans="4:7" x14ac:dyDescent="0.3">
      <c r="D230" s="26"/>
      <c r="E230" s="26"/>
      <c r="F230" s="26"/>
      <c r="G230" s="26"/>
    </row>
    <row r="231" spans="4:7" x14ac:dyDescent="0.3">
      <c r="D231" s="26"/>
      <c r="E231" s="26"/>
      <c r="F231" s="26"/>
      <c r="G231" s="26"/>
    </row>
    <row r="232" spans="4:7" x14ac:dyDescent="0.3">
      <c r="D232" s="26"/>
      <c r="E232" s="26"/>
      <c r="F232" s="26"/>
      <c r="G232" s="26"/>
    </row>
    <row r="233" spans="4:7" x14ac:dyDescent="0.3">
      <c r="D233" s="26"/>
      <c r="E233" s="26"/>
      <c r="F233" s="26"/>
      <c r="G233" s="26"/>
    </row>
    <row r="234" spans="4:7" x14ac:dyDescent="0.3">
      <c r="D234" s="26"/>
      <c r="E234" s="26"/>
      <c r="F234" s="26"/>
      <c r="G234" s="26"/>
    </row>
    <row r="235" spans="4:7" x14ac:dyDescent="0.3">
      <c r="D235" s="26"/>
      <c r="E235" s="26"/>
      <c r="F235" s="26"/>
      <c r="G235" s="26"/>
    </row>
    <row r="236" spans="4:7" x14ac:dyDescent="0.3">
      <c r="D236" s="26"/>
      <c r="E236" s="26"/>
      <c r="F236" s="26"/>
      <c r="G236" s="26"/>
    </row>
    <row r="237" spans="4:7" x14ac:dyDescent="0.3">
      <c r="D237" s="26"/>
      <c r="E237" s="26"/>
      <c r="F237" s="26"/>
      <c r="G237" s="26"/>
    </row>
    <row r="238" spans="4:7" x14ac:dyDescent="0.3">
      <c r="D238" s="26"/>
      <c r="E238" s="26"/>
      <c r="F238" s="26"/>
      <c r="G238" s="26"/>
    </row>
    <row r="239" spans="4:7" x14ac:dyDescent="0.3">
      <c r="D239" s="26"/>
      <c r="E239" s="26"/>
      <c r="F239" s="26"/>
      <c r="G239" s="26"/>
    </row>
    <row r="240" spans="4:7" x14ac:dyDescent="0.3">
      <c r="D240" s="26"/>
      <c r="E240" s="26"/>
      <c r="F240" s="26"/>
      <c r="G240" s="26"/>
    </row>
    <row r="241" spans="4:7" x14ac:dyDescent="0.3">
      <c r="D241" s="26"/>
      <c r="E241" s="26"/>
      <c r="F241" s="26"/>
      <c r="G241" s="26"/>
    </row>
    <row r="242" spans="4:7" x14ac:dyDescent="0.3">
      <c r="D242" s="26"/>
      <c r="E242" s="26"/>
      <c r="F242" s="26"/>
      <c r="G242" s="26"/>
    </row>
    <row r="243" spans="4:7" x14ac:dyDescent="0.3">
      <c r="D243" s="26"/>
      <c r="E243" s="26"/>
      <c r="F243" s="26"/>
      <c r="G243" s="26"/>
    </row>
    <row r="244" spans="4:7" x14ac:dyDescent="0.3">
      <c r="D244" s="26"/>
      <c r="E244" s="26"/>
      <c r="F244" s="26"/>
      <c r="G244" s="26"/>
    </row>
    <row r="245" spans="4:7" x14ac:dyDescent="0.3">
      <c r="D245" s="26"/>
      <c r="E245" s="26"/>
      <c r="F245" s="26"/>
      <c r="G245" s="26"/>
    </row>
    <row r="246" spans="4:7" x14ac:dyDescent="0.3">
      <c r="D246" s="26"/>
      <c r="E246" s="26"/>
      <c r="F246" s="26"/>
      <c r="G246" s="26"/>
    </row>
    <row r="247" spans="4:7" x14ac:dyDescent="0.3">
      <c r="D247" s="26"/>
      <c r="E247" s="26"/>
      <c r="F247" s="26"/>
      <c r="G247" s="26"/>
    </row>
    <row r="248" spans="4:7" x14ac:dyDescent="0.3">
      <c r="D248" s="26"/>
      <c r="E248" s="26"/>
      <c r="F248" s="26"/>
      <c r="G248" s="26"/>
    </row>
    <row r="249" spans="4:7" x14ac:dyDescent="0.3">
      <c r="D249" s="26"/>
      <c r="E249" s="26"/>
      <c r="F249" s="26"/>
      <c r="G249" s="26"/>
    </row>
    <row r="250" spans="4:7" x14ac:dyDescent="0.3">
      <c r="D250" s="26"/>
      <c r="E250" s="26"/>
      <c r="F250" s="26"/>
      <c r="G250" s="26"/>
    </row>
    <row r="251" spans="4:7" x14ac:dyDescent="0.3">
      <c r="D251" s="26"/>
      <c r="E251" s="26"/>
      <c r="F251" s="26"/>
      <c r="G251" s="26"/>
    </row>
    <row r="252" spans="4:7" x14ac:dyDescent="0.3">
      <c r="D252" s="26"/>
      <c r="E252" s="26"/>
      <c r="F252" s="26"/>
      <c r="G252" s="26"/>
    </row>
    <row r="253" spans="4:7" x14ac:dyDescent="0.3">
      <c r="D253" s="26"/>
      <c r="E253" s="26"/>
      <c r="F253" s="26"/>
      <c r="G253" s="26"/>
    </row>
    <row r="254" spans="4:7" x14ac:dyDescent="0.3">
      <c r="D254" s="26"/>
      <c r="E254" s="26"/>
      <c r="F254" s="26"/>
      <c r="G254" s="26"/>
    </row>
    <row r="255" spans="4:7" x14ac:dyDescent="0.3">
      <c r="D255" s="26"/>
      <c r="E255" s="26"/>
      <c r="F255" s="26"/>
      <c r="G255" s="26"/>
    </row>
    <row r="256" spans="4:7" x14ac:dyDescent="0.3">
      <c r="D256" s="26"/>
      <c r="E256" s="26"/>
      <c r="F256" s="26"/>
      <c r="G256" s="26"/>
    </row>
    <row r="257" spans="4:7" x14ac:dyDescent="0.3">
      <c r="D257" s="26"/>
      <c r="E257" s="26"/>
      <c r="F257" s="26"/>
      <c r="G257" s="26"/>
    </row>
    <row r="258" spans="4:7" x14ac:dyDescent="0.3">
      <c r="D258" s="26"/>
      <c r="E258" s="26"/>
      <c r="F258" s="26"/>
      <c r="G258" s="26"/>
    </row>
    <row r="259" spans="4:7" x14ac:dyDescent="0.3">
      <c r="D259" s="26"/>
      <c r="E259" s="26"/>
      <c r="F259" s="26"/>
      <c r="G259" s="26"/>
    </row>
    <row r="260" spans="4:7" x14ac:dyDescent="0.3">
      <c r="D260" s="26"/>
      <c r="E260" s="26"/>
      <c r="F260" s="26"/>
      <c r="G260" s="26"/>
    </row>
    <row r="261" spans="4:7" x14ac:dyDescent="0.3">
      <c r="D261" s="26"/>
      <c r="E261" s="26"/>
      <c r="F261" s="26"/>
      <c r="G261" s="26"/>
    </row>
    <row r="262" spans="4:7" x14ac:dyDescent="0.3">
      <c r="D262" s="26"/>
      <c r="E262" s="26"/>
      <c r="F262" s="26"/>
      <c r="G262" s="26"/>
    </row>
    <row r="263" spans="4:7" x14ac:dyDescent="0.3">
      <c r="D263" s="26"/>
      <c r="E263" s="26"/>
      <c r="F263" s="26"/>
      <c r="G263" s="26"/>
    </row>
    <row r="264" spans="4:7" x14ac:dyDescent="0.3">
      <c r="D264" s="26"/>
      <c r="E264" s="26"/>
      <c r="F264" s="26"/>
      <c r="G264" s="26"/>
    </row>
    <row r="265" spans="4:7" x14ac:dyDescent="0.3">
      <c r="D265" s="26"/>
      <c r="E265" s="26"/>
      <c r="F265" s="26"/>
      <c r="G265" s="26"/>
    </row>
    <row r="266" spans="4:7" x14ac:dyDescent="0.3">
      <c r="D266" s="26"/>
      <c r="E266" s="26"/>
      <c r="F266" s="26"/>
      <c r="G266" s="26"/>
    </row>
    <row r="267" spans="4:7" x14ac:dyDescent="0.3">
      <c r="D267" s="26"/>
      <c r="E267" s="26"/>
      <c r="F267" s="26"/>
      <c r="G267" s="26"/>
    </row>
    <row r="268" spans="4:7" x14ac:dyDescent="0.3">
      <c r="D268" s="26"/>
      <c r="E268" s="26"/>
      <c r="F268" s="26"/>
      <c r="G268" s="26"/>
    </row>
    <row r="269" spans="4:7" x14ac:dyDescent="0.3">
      <c r="D269" s="26"/>
      <c r="E269" s="26"/>
      <c r="F269" s="26"/>
      <c r="G269" s="26"/>
    </row>
    <row r="270" spans="4:7" x14ac:dyDescent="0.3">
      <c r="D270" s="26"/>
      <c r="E270" s="26"/>
      <c r="F270" s="26"/>
      <c r="G270" s="26"/>
    </row>
    <row r="271" spans="4:7" x14ac:dyDescent="0.3">
      <c r="D271" s="26"/>
      <c r="E271" s="26"/>
      <c r="F271" s="26"/>
      <c r="G271" s="26"/>
    </row>
    <row r="272" spans="4:7" x14ac:dyDescent="0.3">
      <c r="D272" s="26"/>
      <c r="E272" s="26"/>
      <c r="F272" s="26"/>
      <c r="G272" s="26"/>
    </row>
    <row r="273" spans="4:7" x14ac:dyDescent="0.3">
      <c r="D273" s="26"/>
      <c r="E273" s="26"/>
      <c r="F273" s="26"/>
      <c r="G273" s="26"/>
    </row>
    <row r="274" spans="4:7" x14ac:dyDescent="0.3">
      <c r="D274" s="26"/>
      <c r="E274" s="26"/>
      <c r="F274" s="26"/>
      <c r="G274" s="26"/>
    </row>
    <row r="275" spans="4:7" x14ac:dyDescent="0.3">
      <c r="D275" s="26"/>
      <c r="E275" s="26"/>
      <c r="F275" s="26"/>
      <c r="G275" s="26"/>
    </row>
    <row r="276" spans="4:7" x14ac:dyDescent="0.3">
      <c r="D276" s="26"/>
      <c r="E276" s="26"/>
      <c r="F276" s="26"/>
      <c r="G276" s="26"/>
    </row>
    <row r="277" spans="4:7" x14ac:dyDescent="0.3">
      <c r="D277" s="26"/>
      <c r="E277" s="26"/>
      <c r="F277" s="26"/>
      <c r="G277" s="26"/>
    </row>
    <row r="278" spans="4:7" x14ac:dyDescent="0.3">
      <c r="D278" s="26"/>
      <c r="E278" s="26"/>
      <c r="F278" s="26"/>
      <c r="G278" s="26"/>
    </row>
    <row r="279" spans="4:7" x14ac:dyDescent="0.3">
      <c r="D279" s="26"/>
      <c r="E279" s="26"/>
      <c r="F279" s="26"/>
      <c r="G279" s="26"/>
    </row>
    <row r="280" spans="4:7" x14ac:dyDescent="0.3">
      <c r="D280" s="26"/>
      <c r="E280" s="26"/>
      <c r="F280" s="26"/>
      <c r="G280" s="26"/>
    </row>
    <row r="281" spans="4:7" x14ac:dyDescent="0.3">
      <c r="D281" s="26"/>
      <c r="E281" s="26"/>
      <c r="F281" s="26"/>
      <c r="G281" s="26"/>
    </row>
    <row r="282" spans="4:7" x14ac:dyDescent="0.3">
      <c r="D282" s="26"/>
      <c r="E282" s="26"/>
      <c r="F282" s="26"/>
      <c r="G282" s="26"/>
    </row>
    <row r="283" spans="4:7" x14ac:dyDescent="0.3">
      <c r="D283" s="26"/>
      <c r="E283" s="26"/>
      <c r="F283" s="26"/>
      <c r="G283" s="26"/>
    </row>
    <row r="284" spans="4:7" x14ac:dyDescent="0.3">
      <c r="D284" s="26"/>
      <c r="E284" s="26"/>
      <c r="F284" s="26"/>
      <c r="G284" s="26"/>
    </row>
    <row r="285" spans="4:7" x14ac:dyDescent="0.3">
      <c r="D285" s="26"/>
      <c r="E285" s="26"/>
      <c r="F285" s="26"/>
      <c r="G285" s="26"/>
    </row>
    <row r="286" spans="4:7" x14ac:dyDescent="0.3">
      <c r="D286" s="26"/>
      <c r="E286" s="26"/>
      <c r="F286" s="26"/>
      <c r="G286" s="26"/>
    </row>
    <row r="287" spans="4:7" x14ac:dyDescent="0.3">
      <c r="D287" s="26"/>
      <c r="E287" s="26"/>
      <c r="F287" s="26"/>
      <c r="G287" s="26"/>
    </row>
    <row r="288" spans="4:7" x14ac:dyDescent="0.3">
      <c r="D288" s="26"/>
      <c r="E288" s="26"/>
      <c r="F288" s="26"/>
      <c r="G288" s="26"/>
    </row>
    <row r="289" spans="4:7" x14ac:dyDescent="0.3">
      <c r="D289" s="26"/>
      <c r="E289" s="26"/>
      <c r="F289" s="26"/>
      <c r="G289" s="26"/>
    </row>
    <row r="290" spans="4:7" x14ac:dyDescent="0.3">
      <c r="D290" s="26"/>
      <c r="E290" s="26"/>
      <c r="F290" s="26"/>
      <c r="G290" s="26"/>
    </row>
    <row r="291" spans="4:7" x14ac:dyDescent="0.3">
      <c r="D291" s="26"/>
      <c r="E291" s="26"/>
      <c r="F291" s="26"/>
      <c r="G291" s="26"/>
    </row>
    <row r="292" spans="4:7" x14ac:dyDescent="0.3">
      <c r="D292" s="26"/>
      <c r="E292" s="26"/>
      <c r="F292" s="26"/>
      <c r="G292" s="26"/>
    </row>
    <row r="293" spans="4:7" x14ac:dyDescent="0.3">
      <c r="D293" s="26"/>
      <c r="E293" s="26"/>
      <c r="F293" s="26"/>
      <c r="G293" s="26"/>
    </row>
    <row r="294" spans="4:7" x14ac:dyDescent="0.3">
      <c r="D294" s="26"/>
      <c r="E294" s="26"/>
      <c r="F294" s="26"/>
      <c r="G294" s="26"/>
    </row>
    <row r="295" spans="4:7" x14ac:dyDescent="0.3">
      <c r="D295" s="26"/>
      <c r="E295" s="26"/>
      <c r="F295" s="26"/>
      <c r="G295" s="26"/>
    </row>
    <row r="296" spans="4:7" x14ac:dyDescent="0.3">
      <c r="D296" s="26"/>
      <c r="E296" s="26"/>
      <c r="F296" s="26"/>
      <c r="G296" s="26"/>
    </row>
    <row r="297" spans="4:7" x14ac:dyDescent="0.3">
      <c r="D297" s="26"/>
      <c r="E297" s="26"/>
      <c r="F297" s="26"/>
      <c r="G297" s="26"/>
    </row>
    <row r="298" spans="4:7" x14ac:dyDescent="0.3">
      <c r="D298" s="26"/>
      <c r="E298" s="26"/>
      <c r="F298" s="26"/>
      <c r="G298" s="26"/>
    </row>
    <row r="299" spans="4:7" x14ac:dyDescent="0.3">
      <c r="D299" s="26"/>
      <c r="E299" s="26"/>
      <c r="F299" s="26"/>
      <c r="G299" s="26"/>
    </row>
    <row r="300" spans="4:7" x14ac:dyDescent="0.3">
      <c r="D300" s="26"/>
      <c r="E300" s="26"/>
      <c r="F300" s="26"/>
      <c r="G300" s="26"/>
    </row>
    <row r="301" spans="4:7" x14ac:dyDescent="0.3">
      <c r="D301" s="26"/>
      <c r="E301" s="26"/>
      <c r="F301" s="26"/>
      <c r="G301" s="26"/>
    </row>
    <row r="302" spans="4:7" x14ac:dyDescent="0.3">
      <c r="D302" s="26"/>
      <c r="E302" s="26"/>
      <c r="F302" s="26"/>
      <c r="G302" s="26"/>
    </row>
    <row r="303" spans="4:7" x14ac:dyDescent="0.3">
      <c r="D303" s="26"/>
      <c r="E303" s="26"/>
      <c r="F303" s="26"/>
      <c r="G303" s="26"/>
    </row>
    <row r="304" spans="4:7" x14ac:dyDescent="0.3">
      <c r="D304" s="26"/>
      <c r="E304" s="26"/>
      <c r="F304" s="26"/>
      <c r="G304" s="26"/>
    </row>
    <row r="305" spans="4:7" x14ac:dyDescent="0.3">
      <c r="D305" s="26"/>
      <c r="E305" s="26"/>
      <c r="F305" s="26"/>
      <c r="G305" s="26"/>
    </row>
    <row r="306" spans="4:7" x14ac:dyDescent="0.3">
      <c r="D306" s="26"/>
      <c r="E306" s="26"/>
      <c r="F306" s="26"/>
      <c r="G306" s="26"/>
    </row>
    <row r="307" spans="4:7" x14ac:dyDescent="0.3">
      <c r="D307" s="26"/>
      <c r="E307" s="26"/>
      <c r="F307" s="26"/>
      <c r="G307" s="26"/>
    </row>
    <row r="308" spans="4:7" x14ac:dyDescent="0.3">
      <c r="D308" s="26"/>
      <c r="E308" s="26"/>
      <c r="F308" s="26"/>
      <c r="G308" s="26"/>
    </row>
    <row r="309" spans="4:7" x14ac:dyDescent="0.3">
      <c r="D309" s="26"/>
      <c r="E309" s="26"/>
      <c r="F309" s="26"/>
      <c r="G309" s="26"/>
    </row>
    <row r="310" spans="4:7" x14ac:dyDescent="0.3">
      <c r="D310" s="26"/>
      <c r="E310" s="26"/>
      <c r="F310" s="26"/>
      <c r="G310" s="26"/>
    </row>
    <row r="311" spans="4:7" x14ac:dyDescent="0.3">
      <c r="D311" s="26"/>
      <c r="E311" s="26"/>
      <c r="F311" s="26"/>
      <c r="G311" s="26"/>
    </row>
    <row r="312" spans="4:7" x14ac:dyDescent="0.3">
      <c r="D312" s="26"/>
      <c r="E312" s="26"/>
      <c r="F312" s="26"/>
      <c r="G312" s="26"/>
    </row>
    <row r="313" spans="4:7" x14ac:dyDescent="0.3">
      <c r="D313" s="26"/>
      <c r="E313" s="26"/>
      <c r="F313" s="26"/>
      <c r="G313" s="26"/>
    </row>
    <row r="314" spans="4:7" x14ac:dyDescent="0.3">
      <c r="D314" s="26"/>
      <c r="E314" s="26"/>
      <c r="F314" s="26"/>
      <c r="G314" s="26"/>
    </row>
    <row r="315" spans="4:7" x14ac:dyDescent="0.3">
      <c r="D315" s="26"/>
      <c r="E315" s="26"/>
      <c r="F315" s="26"/>
      <c r="G315" s="26"/>
    </row>
    <row r="316" spans="4:7" x14ac:dyDescent="0.3">
      <c r="D316" s="26"/>
      <c r="E316" s="26"/>
      <c r="F316" s="26"/>
      <c r="G316" s="26"/>
    </row>
    <row r="317" spans="4:7" x14ac:dyDescent="0.3">
      <c r="D317" s="26"/>
      <c r="E317" s="26"/>
      <c r="F317" s="26"/>
      <c r="G317" s="26"/>
    </row>
    <row r="318" spans="4:7" x14ac:dyDescent="0.3">
      <c r="D318" s="26"/>
      <c r="E318" s="26"/>
      <c r="F318" s="26"/>
      <c r="G318" s="26"/>
    </row>
    <row r="319" spans="4:7" x14ac:dyDescent="0.3">
      <c r="D319" s="26"/>
      <c r="E319" s="26"/>
      <c r="F319" s="26"/>
      <c r="G319" s="26"/>
    </row>
    <row r="320" spans="4:7" x14ac:dyDescent="0.3">
      <c r="D320" s="26"/>
      <c r="E320" s="26"/>
      <c r="F320" s="26"/>
      <c r="G320" s="26"/>
    </row>
    <row r="321" spans="4:7" x14ac:dyDescent="0.3">
      <c r="D321" s="26"/>
      <c r="E321" s="26"/>
      <c r="F321" s="26"/>
      <c r="G321" s="26"/>
    </row>
    <row r="322" spans="4:7" x14ac:dyDescent="0.3">
      <c r="D322" s="26"/>
      <c r="E322" s="26"/>
      <c r="F322" s="26"/>
      <c r="G322" s="26"/>
    </row>
    <row r="323" spans="4:7" x14ac:dyDescent="0.3">
      <c r="D323" s="26"/>
      <c r="E323" s="26"/>
      <c r="F323" s="26"/>
      <c r="G323" s="26"/>
    </row>
    <row r="324" spans="4:7" x14ac:dyDescent="0.3">
      <c r="D324" s="26"/>
      <c r="E324" s="26"/>
      <c r="F324" s="26"/>
      <c r="G324" s="26"/>
    </row>
    <row r="325" spans="4:7" x14ac:dyDescent="0.3">
      <c r="D325" s="26"/>
      <c r="E325" s="26"/>
      <c r="F325" s="26"/>
      <c r="G325" s="26"/>
    </row>
    <row r="326" spans="4:7" x14ac:dyDescent="0.3">
      <c r="D326" s="26"/>
      <c r="E326" s="26"/>
      <c r="F326" s="26"/>
      <c r="G326" s="26"/>
    </row>
    <row r="327" spans="4:7" x14ac:dyDescent="0.3">
      <c r="D327" s="26"/>
      <c r="E327" s="26"/>
      <c r="F327" s="26"/>
      <c r="G327" s="26"/>
    </row>
    <row r="328" spans="4:7" x14ac:dyDescent="0.3">
      <c r="D328" s="26"/>
      <c r="E328" s="26"/>
      <c r="F328" s="26"/>
      <c r="G328" s="26"/>
    </row>
    <row r="329" spans="4:7" x14ac:dyDescent="0.3">
      <c r="D329" s="26"/>
      <c r="E329" s="26"/>
      <c r="F329" s="26"/>
      <c r="G329" s="26"/>
    </row>
    <row r="330" spans="4:7" x14ac:dyDescent="0.3">
      <c r="D330" s="26"/>
      <c r="E330" s="26"/>
      <c r="F330" s="26"/>
      <c r="G330" s="26"/>
    </row>
    <row r="331" spans="4:7" x14ac:dyDescent="0.3">
      <c r="D331" s="26"/>
      <c r="E331" s="26"/>
      <c r="F331" s="26"/>
      <c r="G331" s="26"/>
    </row>
    <row r="332" spans="4:7" x14ac:dyDescent="0.3">
      <c r="D332" s="26"/>
      <c r="E332" s="26"/>
      <c r="F332" s="26"/>
      <c r="G332" s="26"/>
    </row>
    <row r="333" spans="4:7" x14ac:dyDescent="0.3">
      <c r="D333" s="26"/>
      <c r="E333" s="26"/>
      <c r="F333" s="26"/>
      <c r="G333" s="26"/>
    </row>
    <row r="334" spans="4:7" x14ac:dyDescent="0.3">
      <c r="D334" s="26"/>
      <c r="E334" s="26"/>
      <c r="F334" s="26"/>
      <c r="G334" s="26"/>
    </row>
    <row r="335" spans="4:7" x14ac:dyDescent="0.3">
      <c r="D335" s="26"/>
      <c r="E335" s="26"/>
      <c r="F335" s="26"/>
      <c r="G335" s="26"/>
    </row>
    <row r="336" spans="4:7" x14ac:dyDescent="0.3">
      <c r="D336" s="26"/>
      <c r="E336" s="26"/>
      <c r="F336" s="26"/>
      <c r="G336" s="26"/>
    </row>
    <row r="337" spans="4:7" x14ac:dyDescent="0.3">
      <c r="D337" s="26"/>
      <c r="E337" s="26"/>
      <c r="F337" s="26"/>
      <c r="G337" s="26"/>
    </row>
    <row r="338" spans="4:7" x14ac:dyDescent="0.3">
      <c r="D338" s="26"/>
      <c r="E338" s="26"/>
      <c r="F338" s="26"/>
      <c r="G338" s="26"/>
    </row>
    <row r="339" spans="4:7" x14ac:dyDescent="0.3">
      <c r="D339" s="26"/>
      <c r="E339" s="26"/>
      <c r="F339" s="26"/>
      <c r="G339" s="26"/>
    </row>
    <row r="340" spans="4:7" x14ac:dyDescent="0.3">
      <c r="D340" s="26"/>
      <c r="E340" s="26"/>
      <c r="F340" s="26"/>
      <c r="G340" s="26"/>
    </row>
    <row r="341" spans="4:7" x14ac:dyDescent="0.3">
      <c r="D341" s="26"/>
      <c r="E341" s="26"/>
      <c r="F341" s="26"/>
      <c r="G341" s="26"/>
    </row>
    <row r="342" spans="4:7" x14ac:dyDescent="0.3">
      <c r="D342" s="26"/>
      <c r="E342" s="26"/>
      <c r="F342" s="26"/>
      <c r="G342" s="26"/>
    </row>
    <row r="343" spans="4:7" x14ac:dyDescent="0.3">
      <c r="D343" s="26"/>
      <c r="E343" s="26"/>
      <c r="F343" s="26"/>
      <c r="G343" s="26"/>
    </row>
    <row r="344" spans="4:7" x14ac:dyDescent="0.3">
      <c r="D344" s="26"/>
      <c r="E344" s="26"/>
      <c r="F344" s="26"/>
      <c r="G344" s="26"/>
    </row>
    <row r="345" spans="4:7" x14ac:dyDescent="0.3">
      <c r="D345" s="26"/>
      <c r="E345" s="26"/>
      <c r="F345" s="26"/>
      <c r="G345" s="26"/>
    </row>
    <row r="346" spans="4:7" x14ac:dyDescent="0.3">
      <c r="D346" s="26"/>
      <c r="E346" s="26"/>
      <c r="F346" s="26"/>
      <c r="G346" s="26"/>
    </row>
    <row r="347" spans="4:7" x14ac:dyDescent="0.3">
      <c r="D347" s="26"/>
      <c r="E347" s="26"/>
      <c r="F347" s="26"/>
      <c r="G347" s="26"/>
    </row>
    <row r="348" spans="4:7" x14ac:dyDescent="0.3">
      <c r="D348" s="26"/>
      <c r="E348" s="26"/>
      <c r="F348" s="26"/>
      <c r="G348" s="26"/>
    </row>
    <row r="349" spans="4:7" x14ac:dyDescent="0.3">
      <c r="D349" s="26"/>
      <c r="E349" s="26"/>
      <c r="F349" s="26"/>
      <c r="G349" s="26"/>
    </row>
    <row r="350" spans="4:7" x14ac:dyDescent="0.3">
      <c r="D350" s="26"/>
      <c r="E350" s="26"/>
      <c r="F350" s="26"/>
      <c r="G350" s="26"/>
    </row>
    <row r="351" spans="4:7" x14ac:dyDescent="0.3">
      <c r="D351" s="26"/>
      <c r="E351" s="26"/>
      <c r="F351" s="26"/>
      <c r="G351" s="26"/>
    </row>
    <row r="352" spans="4:7" x14ac:dyDescent="0.3">
      <c r="D352" s="26"/>
      <c r="E352" s="26"/>
      <c r="F352" s="26"/>
      <c r="G352" s="26"/>
    </row>
    <row r="353" spans="4:7" x14ac:dyDescent="0.3">
      <c r="D353" s="26"/>
      <c r="E353" s="26"/>
      <c r="F353" s="26"/>
      <c r="G353" s="26"/>
    </row>
    <row r="354" spans="4:7" x14ac:dyDescent="0.3">
      <c r="D354" s="26"/>
      <c r="E354" s="26"/>
      <c r="F354" s="26"/>
      <c r="G354" s="26"/>
    </row>
    <row r="355" spans="4:7" x14ac:dyDescent="0.3">
      <c r="D355" s="26"/>
      <c r="E355" s="26"/>
      <c r="F355" s="26"/>
      <c r="G355" s="26"/>
    </row>
    <row r="356" spans="4:7" x14ac:dyDescent="0.3">
      <c r="D356" s="26"/>
      <c r="E356" s="26"/>
      <c r="F356" s="26"/>
      <c r="G356" s="26"/>
    </row>
    <row r="357" spans="4:7" x14ac:dyDescent="0.3">
      <c r="D357" s="26"/>
      <c r="E357" s="26"/>
      <c r="F357" s="26"/>
      <c r="G357" s="26"/>
    </row>
    <row r="358" spans="4:7" x14ac:dyDescent="0.3">
      <c r="D358" s="26"/>
      <c r="E358" s="26"/>
      <c r="F358" s="26"/>
      <c r="G358" s="26"/>
    </row>
    <row r="359" spans="4:7" x14ac:dyDescent="0.3">
      <c r="D359" s="26"/>
      <c r="E359" s="26"/>
      <c r="F359" s="26"/>
      <c r="G359" s="26"/>
    </row>
    <row r="360" spans="4:7" x14ac:dyDescent="0.3">
      <c r="D360" s="26"/>
      <c r="E360" s="26"/>
      <c r="F360" s="26"/>
      <c r="G360" s="26"/>
    </row>
    <row r="361" spans="4:7" x14ac:dyDescent="0.3">
      <c r="D361" s="26"/>
      <c r="E361" s="26"/>
      <c r="F361" s="26"/>
      <c r="G361" s="26"/>
    </row>
    <row r="362" spans="4:7" x14ac:dyDescent="0.3">
      <c r="D362" s="26"/>
      <c r="E362" s="26"/>
      <c r="F362" s="26"/>
      <c r="G362" s="26"/>
    </row>
    <row r="363" spans="4:7" x14ac:dyDescent="0.3">
      <c r="D363" s="26"/>
      <c r="E363" s="26"/>
      <c r="F363" s="26"/>
      <c r="G363" s="26"/>
    </row>
    <row r="364" spans="4:7" x14ac:dyDescent="0.3">
      <c r="D364" s="26"/>
      <c r="E364" s="26"/>
      <c r="F364" s="26"/>
      <c r="G364" s="26"/>
    </row>
    <row r="365" spans="4:7" x14ac:dyDescent="0.3">
      <c r="D365" s="26"/>
      <c r="E365" s="26"/>
      <c r="F365" s="26"/>
      <c r="G365" s="26"/>
    </row>
    <row r="366" spans="4:7" x14ac:dyDescent="0.3">
      <c r="D366" s="26"/>
      <c r="E366" s="26"/>
      <c r="F366" s="26"/>
      <c r="G366" s="26"/>
    </row>
    <row r="367" spans="4:7" x14ac:dyDescent="0.3">
      <c r="D367" s="26"/>
      <c r="E367" s="26"/>
      <c r="F367" s="26"/>
      <c r="G367" s="26"/>
    </row>
    <row r="368" spans="4:7" x14ac:dyDescent="0.3">
      <c r="D368" s="26"/>
      <c r="E368" s="26"/>
      <c r="F368" s="26"/>
      <c r="G368" s="26"/>
    </row>
    <row r="369" spans="4:7" x14ac:dyDescent="0.3">
      <c r="D369" s="26"/>
      <c r="E369" s="26"/>
      <c r="F369" s="26"/>
      <c r="G369" s="26"/>
    </row>
    <row r="370" spans="4:7" x14ac:dyDescent="0.3">
      <c r="D370" s="26"/>
      <c r="E370" s="26"/>
      <c r="F370" s="26"/>
      <c r="G370" s="26"/>
    </row>
    <row r="371" spans="4:7" x14ac:dyDescent="0.3">
      <c r="D371" s="26"/>
      <c r="E371" s="26"/>
      <c r="F371" s="26"/>
      <c r="G371" s="26"/>
    </row>
    <row r="372" spans="4:7" x14ac:dyDescent="0.3">
      <c r="D372" s="26"/>
      <c r="E372" s="26"/>
      <c r="F372" s="26"/>
      <c r="G372" s="26"/>
    </row>
    <row r="373" spans="4:7" x14ac:dyDescent="0.3">
      <c r="D373" s="26"/>
      <c r="E373" s="26"/>
      <c r="F373" s="26"/>
      <c r="G373" s="26"/>
    </row>
    <row r="374" spans="4:7" x14ac:dyDescent="0.3">
      <c r="D374" s="26"/>
      <c r="E374" s="26"/>
      <c r="F374" s="26"/>
      <c r="G374" s="26"/>
    </row>
    <row r="375" spans="4:7" x14ac:dyDescent="0.3">
      <c r="D375" s="26"/>
      <c r="E375" s="26"/>
      <c r="F375" s="26"/>
      <c r="G375" s="26"/>
    </row>
    <row r="376" spans="4:7" x14ac:dyDescent="0.3">
      <c r="D376" s="26"/>
      <c r="E376" s="26"/>
      <c r="F376" s="26"/>
      <c r="G376" s="26"/>
    </row>
    <row r="377" spans="4:7" x14ac:dyDescent="0.3">
      <c r="D377" s="26"/>
      <c r="E377" s="26"/>
      <c r="F377" s="26"/>
      <c r="G377" s="26"/>
    </row>
    <row r="378" spans="4:7" x14ac:dyDescent="0.3">
      <c r="D378" s="26"/>
      <c r="E378" s="26"/>
      <c r="F378" s="26"/>
      <c r="G378" s="26"/>
    </row>
    <row r="379" spans="4:7" x14ac:dyDescent="0.3">
      <c r="D379" s="26"/>
      <c r="E379" s="26"/>
      <c r="F379" s="26"/>
      <c r="G379" s="26"/>
    </row>
    <row r="380" spans="4:7" x14ac:dyDescent="0.3">
      <c r="D380" s="26"/>
      <c r="E380" s="26"/>
      <c r="F380" s="26"/>
      <c r="G380" s="26"/>
    </row>
    <row r="381" spans="4:7" x14ac:dyDescent="0.3">
      <c r="D381" s="26"/>
      <c r="E381" s="26"/>
      <c r="F381" s="26"/>
      <c r="G381" s="26"/>
    </row>
    <row r="382" spans="4:7" x14ac:dyDescent="0.3">
      <c r="D382" s="26"/>
      <c r="E382" s="26"/>
      <c r="F382" s="26"/>
      <c r="G382" s="26"/>
    </row>
    <row r="383" spans="4:7" x14ac:dyDescent="0.3">
      <c r="D383" s="26"/>
      <c r="E383" s="26"/>
      <c r="F383" s="26"/>
      <c r="G383" s="26"/>
    </row>
    <row r="384" spans="4:7" x14ac:dyDescent="0.3">
      <c r="D384" s="26"/>
      <c r="E384" s="26"/>
      <c r="F384" s="26"/>
      <c r="G384" s="26"/>
    </row>
    <row r="385" spans="4:7" x14ac:dyDescent="0.3">
      <c r="D385" s="26"/>
      <c r="E385" s="26"/>
      <c r="F385" s="26"/>
      <c r="G385" s="26"/>
    </row>
    <row r="386" spans="4:7" x14ac:dyDescent="0.3">
      <c r="D386" s="26"/>
      <c r="E386" s="26"/>
      <c r="F386" s="26"/>
      <c r="G386" s="26"/>
    </row>
    <row r="387" spans="4:7" x14ac:dyDescent="0.3">
      <c r="D387" s="26"/>
      <c r="E387" s="26"/>
      <c r="F387" s="26"/>
      <c r="G387" s="26"/>
    </row>
    <row r="388" spans="4:7" x14ac:dyDescent="0.3">
      <c r="D388" s="26"/>
      <c r="E388" s="26"/>
      <c r="F388" s="26"/>
      <c r="G388" s="26"/>
    </row>
    <row r="389" spans="4:7" x14ac:dyDescent="0.3">
      <c r="D389" s="26"/>
      <c r="E389" s="26"/>
      <c r="F389" s="26"/>
      <c r="G389" s="26"/>
    </row>
    <row r="390" spans="4:7" x14ac:dyDescent="0.3">
      <c r="D390" s="26"/>
      <c r="E390" s="26"/>
      <c r="F390" s="26"/>
      <c r="G390" s="26"/>
    </row>
    <row r="391" spans="4:7" x14ac:dyDescent="0.3">
      <c r="D391" s="26"/>
      <c r="E391" s="26"/>
      <c r="F391" s="26"/>
      <c r="G391" s="26"/>
    </row>
    <row r="392" spans="4:7" x14ac:dyDescent="0.3">
      <c r="D392" s="26"/>
      <c r="E392" s="26"/>
      <c r="F392" s="26"/>
      <c r="G392" s="26"/>
    </row>
    <row r="393" spans="4:7" x14ac:dyDescent="0.3">
      <c r="D393" s="26"/>
      <c r="E393" s="26"/>
      <c r="F393" s="26"/>
      <c r="G393" s="26"/>
    </row>
    <row r="394" spans="4:7" x14ac:dyDescent="0.3">
      <c r="D394" s="26"/>
      <c r="E394" s="26"/>
      <c r="F394" s="26"/>
      <c r="G394" s="26"/>
    </row>
    <row r="395" spans="4:7" x14ac:dyDescent="0.3">
      <c r="D395" s="26"/>
      <c r="E395" s="26"/>
      <c r="F395" s="26"/>
      <c r="G395" s="26"/>
    </row>
    <row r="396" spans="4:7" x14ac:dyDescent="0.3">
      <c r="D396" s="26"/>
      <c r="E396" s="26"/>
      <c r="F396" s="26"/>
      <c r="G396" s="26"/>
    </row>
    <row r="397" spans="4:7" x14ac:dyDescent="0.3">
      <c r="D397" s="26"/>
      <c r="E397" s="26"/>
      <c r="F397" s="26"/>
      <c r="G397" s="26"/>
    </row>
    <row r="398" spans="4:7" x14ac:dyDescent="0.3">
      <c r="D398" s="26"/>
      <c r="E398" s="26"/>
      <c r="F398" s="26"/>
      <c r="G398" s="26"/>
    </row>
    <row r="399" spans="4:7" x14ac:dyDescent="0.3">
      <c r="D399" s="26"/>
      <c r="E399" s="26"/>
      <c r="F399" s="26"/>
      <c r="G399" s="26"/>
    </row>
    <row r="400" spans="4:7" x14ac:dyDescent="0.3">
      <c r="D400" s="26"/>
      <c r="E400" s="26"/>
      <c r="F400" s="26"/>
      <c r="G400" s="26"/>
    </row>
    <row r="401" spans="4:7" x14ac:dyDescent="0.3">
      <c r="D401" s="26"/>
      <c r="E401" s="26"/>
      <c r="F401" s="26"/>
      <c r="G401" s="26"/>
    </row>
    <row r="402" spans="4:7" x14ac:dyDescent="0.3">
      <c r="D402" s="26"/>
      <c r="E402" s="26"/>
      <c r="F402" s="26"/>
      <c r="G402" s="26"/>
    </row>
    <row r="403" spans="4:7" x14ac:dyDescent="0.3">
      <c r="D403" s="26"/>
      <c r="E403" s="26"/>
      <c r="F403" s="26"/>
      <c r="G403" s="26"/>
    </row>
    <row r="404" spans="4:7" x14ac:dyDescent="0.3">
      <c r="D404" s="26"/>
      <c r="E404" s="26"/>
      <c r="F404" s="26"/>
      <c r="G404" s="26"/>
    </row>
    <row r="405" spans="4:7" x14ac:dyDescent="0.3">
      <c r="D405" s="26"/>
      <c r="E405" s="26"/>
      <c r="F405" s="26"/>
      <c r="G405" s="26"/>
    </row>
    <row r="406" spans="4:7" x14ac:dyDescent="0.3">
      <c r="D406" s="26"/>
      <c r="E406" s="26"/>
      <c r="F406" s="26"/>
      <c r="G406" s="26"/>
    </row>
    <row r="407" spans="4:7" x14ac:dyDescent="0.3">
      <c r="D407" s="26"/>
      <c r="E407" s="26"/>
      <c r="F407" s="26"/>
      <c r="G407" s="26"/>
    </row>
    <row r="408" spans="4:7" x14ac:dyDescent="0.3">
      <c r="D408" s="26"/>
      <c r="E408" s="26"/>
      <c r="F408" s="26"/>
      <c r="G408" s="26"/>
    </row>
    <row r="409" spans="4:7" x14ac:dyDescent="0.3">
      <c r="D409" s="26"/>
      <c r="E409" s="26"/>
      <c r="F409" s="26"/>
      <c r="G409" s="26"/>
    </row>
    <row r="410" spans="4:7" x14ac:dyDescent="0.3">
      <c r="D410" s="26"/>
      <c r="E410" s="26"/>
      <c r="F410" s="26"/>
      <c r="G410" s="26"/>
    </row>
    <row r="411" spans="4:7" x14ac:dyDescent="0.3">
      <c r="D411" s="26"/>
      <c r="E411" s="26"/>
      <c r="F411" s="26"/>
      <c r="G411" s="26"/>
    </row>
    <row r="412" spans="4:7" x14ac:dyDescent="0.3">
      <c r="D412" s="26"/>
      <c r="E412" s="26"/>
      <c r="F412" s="26"/>
      <c r="G412" s="26"/>
    </row>
    <row r="413" spans="4:7" x14ac:dyDescent="0.3">
      <c r="D413" s="26"/>
      <c r="E413" s="26"/>
      <c r="F413" s="26"/>
      <c r="G413" s="26"/>
    </row>
    <row r="414" spans="4:7" x14ac:dyDescent="0.3">
      <c r="D414" s="26"/>
      <c r="E414" s="26"/>
      <c r="F414" s="26"/>
      <c r="G414" s="26"/>
    </row>
    <row r="415" spans="4:7" x14ac:dyDescent="0.3">
      <c r="D415" s="26"/>
      <c r="E415" s="26"/>
      <c r="F415" s="26"/>
      <c r="G415" s="26"/>
    </row>
    <row r="416" spans="4:7" x14ac:dyDescent="0.3">
      <c r="D416" s="26"/>
      <c r="E416" s="26"/>
      <c r="F416" s="26"/>
      <c r="G416" s="26"/>
    </row>
    <row r="417" spans="4:7" x14ac:dyDescent="0.3">
      <c r="D417" s="26"/>
      <c r="E417" s="26"/>
      <c r="F417" s="26"/>
      <c r="G417" s="26"/>
    </row>
    <row r="418" spans="4:7" x14ac:dyDescent="0.3">
      <c r="D418" s="26"/>
      <c r="E418" s="26"/>
      <c r="F418" s="26"/>
      <c r="G418" s="26"/>
    </row>
    <row r="419" spans="4:7" x14ac:dyDescent="0.3">
      <c r="D419" s="26"/>
      <c r="E419" s="26"/>
      <c r="F419" s="26"/>
      <c r="G419" s="26"/>
    </row>
    <row r="420" spans="4:7" x14ac:dyDescent="0.3">
      <c r="D420" s="26"/>
      <c r="E420" s="26"/>
      <c r="F420" s="26"/>
      <c r="G420" s="26"/>
    </row>
    <row r="421" spans="4:7" x14ac:dyDescent="0.3">
      <c r="D421" s="26"/>
      <c r="E421" s="26"/>
      <c r="F421" s="26"/>
      <c r="G421" s="26"/>
    </row>
    <row r="422" spans="4:7" x14ac:dyDescent="0.3">
      <c r="D422" s="26"/>
      <c r="E422" s="26"/>
      <c r="F422" s="26"/>
      <c r="G422" s="26"/>
    </row>
    <row r="423" spans="4:7" x14ac:dyDescent="0.3">
      <c r="D423" s="26"/>
      <c r="E423" s="26"/>
      <c r="F423" s="26"/>
      <c r="G423" s="26"/>
    </row>
    <row r="424" spans="4:7" x14ac:dyDescent="0.3">
      <c r="D424" s="26"/>
      <c r="E424" s="26"/>
      <c r="F424" s="26"/>
      <c r="G424" s="26"/>
    </row>
    <row r="425" spans="4:7" x14ac:dyDescent="0.3">
      <c r="D425" s="26"/>
      <c r="E425" s="26"/>
      <c r="F425" s="26"/>
      <c r="G425" s="26"/>
    </row>
    <row r="426" spans="4:7" x14ac:dyDescent="0.3">
      <c r="D426" s="26"/>
      <c r="E426" s="26"/>
      <c r="F426" s="26"/>
      <c r="G426" s="26"/>
    </row>
    <row r="427" spans="4:7" x14ac:dyDescent="0.3">
      <c r="D427" s="26"/>
      <c r="E427" s="26"/>
      <c r="F427" s="26"/>
      <c r="G427" s="26"/>
    </row>
    <row r="428" spans="4:7" x14ac:dyDescent="0.3">
      <c r="D428" s="26"/>
      <c r="E428" s="26"/>
      <c r="F428" s="26"/>
      <c r="G428" s="26"/>
    </row>
    <row r="429" spans="4:7" x14ac:dyDescent="0.3">
      <c r="D429" s="26"/>
      <c r="E429" s="26"/>
      <c r="F429" s="26"/>
      <c r="G429" s="26"/>
    </row>
    <row r="430" spans="4:7" x14ac:dyDescent="0.3">
      <c r="D430" s="26"/>
      <c r="E430" s="26"/>
      <c r="F430" s="26"/>
      <c r="G430" s="26"/>
    </row>
    <row r="431" spans="4:7" x14ac:dyDescent="0.3">
      <c r="D431" s="26"/>
      <c r="E431" s="26"/>
      <c r="F431" s="26"/>
      <c r="G431" s="26"/>
    </row>
    <row r="432" spans="4:7" x14ac:dyDescent="0.3">
      <c r="D432" s="26"/>
      <c r="E432" s="26"/>
      <c r="F432" s="26"/>
      <c r="G432" s="26"/>
    </row>
    <row r="433" spans="4:7" x14ac:dyDescent="0.3">
      <c r="D433" s="26"/>
      <c r="E433" s="26"/>
      <c r="F433" s="26"/>
      <c r="G433" s="26"/>
    </row>
    <row r="434" spans="4:7" x14ac:dyDescent="0.3">
      <c r="D434" s="26"/>
      <c r="E434" s="26"/>
      <c r="F434" s="26"/>
      <c r="G434" s="26"/>
    </row>
    <row r="435" spans="4:7" x14ac:dyDescent="0.3">
      <c r="D435" s="26"/>
      <c r="E435" s="26"/>
      <c r="F435" s="26"/>
      <c r="G435" s="26"/>
    </row>
    <row r="436" spans="4:7" x14ac:dyDescent="0.3">
      <c r="D436" s="26"/>
      <c r="E436" s="26"/>
      <c r="F436" s="26"/>
      <c r="G436" s="26"/>
    </row>
    <row r="437" spans="4:7" x14ac:dyDescent="0.3">
      <c r="D437" s="26"/>
      <c r="E437" s="26"/>
      <c r="F437" s="26"/>
      <c r="G437" s="26"/>
    </row>
    <row r="438" spans="4:7" x14ac:dyDescent="0.3">
      <c r="D438" s="26"/>
      <c r="E438" s="26"/>
      <c r="F438" s="26"/>
      <c r="G438" s="26"/>
    </row>
    <row r="439" spans="4:7" x14ac:dyDescent="0.3">
      <c r="D439" s="26"/>
      <c r="E439" s="26"/>
      <c r="F439" s="26"/>
      <c r="G439" s="26"/>
    </row>
    <row r="440" spans="4:7" x14ac:dyDescent="0.3">
      <c r="D440" s="26"/>
      <c r="E440" s="26"/>
      <c r="F440" s="26"/>
      <c r="G440" s="26"/>
    </row>
    <row r="441" spans="4:7" x14ac:dyDescent="0.3">
      <c r="D441" s="26"/>
      <c r="E441" s="26"/>
      <c r="F441" s="26"/>
      <c r="G441" s="26"/>
    </row>
    <row r="442" spans="4:7" x14ac:dyDescent="0.3">
      <c r="D442" s="26"/>
      <c r="E442" s="26"/>
      <c r="F442" s="26"/>
      <c r="G442" s="26"/>
    </row>
    <row r="443" spans="4:7" x14ac:dyDescent="0.3">
      <c r="D443" s="26"/>
      <c r="E443" s="26"/>
      <c r="F443" s="26"/>
      <c r="G443" s="26"/>
    </row>
    <row r="444" spans="4:7" x14ac:dyDescent="0.3">
      <c r="D444" s="26"/>
      <c r="E444" s="26"/>
      <c r="F444" s="26"/>
      <c r="G444" s="26"/>
    </row>
    <row r="445" spans="4:7" x14ac:dyDescent="0.3">
      <c r="D445" s="26"/>
      <c r="E445" s="26"/>
      <c r="F445" s="26"/>
      <c r="G445" s="26"/>
    </row>
    <row r="446" spans="4:7" x14ac:dyDescent="0.3">
      <c r="D446" s="26"/>
      <c r="E446" s="26"/>
      <c r="F446" s="26"/>
      <c r="G446" s="26"/>
    </row>
    <row r="447" spans="4:7" x14ac:dyDescent="0.3">
      <c r="D447" s="26"/>
      <c r="E447" s="26"/>
      <c r="F447" s="26"/>
      <c r="G447" s="26"/>
    </row>
    <row r="448" spans="4:7" x14ac:dyDescent="0.3">
      <c r="D448" s="26"/>
      <c r="E448" s="26"/>
      <c r="F448" s="26"/>
      <c r="G448" s="26"/>
    </row>
    <row r="449" spans="4:7" x14ac:dyDescent="0.3">
      <c r="D449" s="26"/>
      <c r="E449" s="26"/>
      <c r="F449" s="26"/>
      <c r="G449" s="26"/>
    </row>
    <row r="450" spans="4:7" x14ac:dyDescent="0.3">
      <c r="D450" s="26"/>
      <c r="E450" s="26"/>
      <c r="F450" s="26"/>
      <c r="G450" s="26"/>
    </row>
    <row r="451" spans="4:7" x14ac:dyDescent="0.3">
      <c r="D451" s="26"/>
      <c r="E451" s="26"/>
      <c r="F451" s="26"/>
      <c r="G451" s="26"/>
    </row>
    <row r="452" spans="4:7" x14ac:dyDescent="0.3">
      <c r="D452" s="26"/>
      <c r="E452" s="26"/>
      <c r="F452" s="26"/>
      <c r="G452" s="26"/>
    </row>
    <row r="453" spans="4:7" x14ac:dyDescent="0.3">
      <c r="D453" s="26"/>
      <c r="E453" s="26"/>
      <c r="F453" s="26"/>
      <c r="G453" s="26"/>
    </row>
    <row r="454" spans="4:7" x14ac:dyDescent="0.3">
      <c r="D454" s="26"/>
      <c r="E454" s="26"/>
      <c r="F454" s="26"/>
      <c r="G454" s="26"/>
    </row>
    <row r="455" spans="4:7" x14ac:dyDescent="0.3">
      <c r="D455" s="26"/>
      <c r="E455" s="26"/>
      <c r="F455" s="26"/>
      <c r="G455" s="26"/>
    </row>
    <row r="456" spans="4:7" x14ac:dyDescent="0.3">
      <c r="D456" s="26"/>
      <c r="E456" s="26"/>
      <c r="F456" s="26"/>
      <c r="G456" s="26"/>
    </row>
    <row r="457" spans="4:7" x14ac:dyDescent="0.3">
      <c r="D457" s="26"/>
      <c r="E457" s="26"/>
      <c r="F457" s="26"/>
      <c r="G457" s="26"/>
    </row>
    <row r="458" spans="4:7" x14ac:dyDescent="0.3">
      <c r="D458" s="26"/>
      <c r="E458" s="26"/>
      <c r="F458" s="26"/>
      <c r="G458" s="26"/>
    </row>
    <row r="459" spans="4:7" x14ac:dyDescent="0.3">
      <c r="D459" s="26"/>
      <c r="E459" s="26"/>
      <c r="F459" s="26"/>
      <c r="G459" s="26"/>
    </row>
    <row r="460" spans="4:7" x14ac:dyDescent="0.3">
      <c r="D460" s="26"/>
      <c r="E460" s="26"/>
      <c r="F460" s="26"/>
      <c r="G460" s="26"/>
    </row>
    <row r="461" spans="4:7" x14ac:dyDescent="0.3">
      <c r="D461" s="26"/>
      <c r="E461" s="26"/>
      <c r="F461" s="26"/>
      <c r="G461" s="26"/>
    </row>
    <row r="462" spans="4:7" x14ac:dyDescent="0.3">
      <c r="D462" s="26"/>
      <c r="E462" s="26"/>
      <c r="F462" s="26"/>
      <c r="G462" s="26"/>
    </row>
    <row r="463" spans="4:7" x14ac:dyDescent="0.3">
      <c r="D463" s="26"/>
      <c r="E463" s="26"/>
      <c r="F463" s="26"/>
      <c r="G463" s="26"/>
    </row>
    <row r="464" spans="4:7" x14ac:dyDescent="0.3">
      <c r="D464" s="26"/>
      <c r="E464" s="26"/>
      <c r="F464" s="26"/>
      <c r="G464" s="26"/>
    </row>
    <row r="465" spans="4:7" x14ac:dyDescent="0.3">
      <c r="D465" s="26"/>
      <c r="E465" s="26"/>
      <c r="F465" s="26"/>
      <c r="G465" s="26"/>
    </row>
    <row r="466" spans="4:7" x14ac:dyDescent="0.3">
      <c r="D466" s="26"/>
      <c r="E466" s="26"/>
      <c r="F466" s="26"/>
      <c r="G466" s="26"/>
    </row>
    <row r="467" spans="4:7" x14ac:dyDescent="0.3">
      <c r="D467" s="26"/>
      <c r="E467" s="26"/>
      <c r="F467" s="26"/>
      <c r="G467" s="26"/>
    </row>
    <row r="468" spans="4:7" x14ac:dyDescent="0.3">
      <c r="D468" s="26"/>
      <c r="E468" s="26"/>
      <c r="F468" s="26"/>
      <c r="G468" s="26"/>
    </row>
    <row r="469" spans="4:7" x14ac:dyDescent="0.3">
      <c r="D469" s="26"/>
      <c r="E469" s="26"/>
      <c r="F469" s="26"/>
      <c r="G469" s="26"/>
    </row>
    <row r="470" spans="4:7" x14ac:dyDescent="0.3">
      <c r="D470" s="26"/>
      <c r="E470" s="26"/>
      <c r="F470" s="26"/>
      <c r="G470" s="26"/>
    </row>
    <row r="471" spans="4:7" x14ac:dyDescent="0.3">
      <c r="D471" s="26"/>
      <c r="E471" s="26"/>
      <c r="F471" s="26"/>
      <c r="G471" s="26"/>
    </row>
    <row r="472" spans="4:7" x14ac:dyDescent="0.3">
      <c r="D472" s="26"/>
      <c r="E472" s="26"/>
      <c r="F472" s="26"/>
      <c r="G472" s="26"/>
    </row>
    <row r="473" spans="4:7" x14ac:dyDescent="0.3">
      <c r="D473" s="26"/>
      <c r="E473" s="26"/>
      <c r="F473" s="26"/>
      <c r="G473" s="26"/>
    </row>
    <row r="474" spans="4:7" x14ac:dyDescent="0.3">
      <c r="D474" s="26"/>
      <c r="E474" s="26"/>
      <c r="F474" s="26"/>
      <c r="G474" s="26"/>
    </row>
    <row r="475" spans="4:7" x14ac:dyDescent="0.3">
      <c r="D475" s="26"/>
      <c r="E475" s="26"/>
      <c r="F475" s="26"/>
      <c r="G475" s="26"/>
    </row>
    <row r="476" spans="4:7" x14ac:dyDescent="0.3">
      <c r="D476" s="26"/>
      <c r="E476" s="26"/>
      <c r="F476" s="26"/>
      <c r="G476" s="26"/>
    </row>
    <row r="477" spans="4:7" x14ac:dyDescent="0.3">
      <c r="D477" s="26"/>
      <c r="E477" s="26"/>
      <c r="F477" s="26"/>
      <c r="G477" s="26"/>
    </row>
    <row r="478" spans="4:7" x14ac:dyDescent="0.3">
      <c r="D478" s="26"/>
      <c r="E478" s="26"/>
      <c r="F478" s="26"/>
      <c r="G478" s="26"/>
    </row>
    <row r="479" spans="4:7" x14ac:dyDescent="0.3">
      <c r="D479" s="26"/>
      <c r="E479" s="26"/>
      <c r="F479" s="26"/>
      <c r="G479" s="26"/>
    </row>
    <row r="480" spans="4:7" x14ac:dyDescent="0.3">
      <c r="D480" s="26"/>
      <c r="E480" s="26"/>
      <c r="F480" s="26"/>
      <c r="G480" s="26"/>
    </row>
    <row r="481" spans="4:7" x14ac:dyDescent="0.3">
      <c r="D481" s="26"/>
      <c r="E481" s="26"/>
      <c r="F481" s="26"/>
      <c r="G481" s="26"/>
    </row>
    <row r="482" spans="4:7" x14ac:dyDescent="0.3">
      <c r="D482" s="26"/>
      <c r="E482" s="26"/>
      <c r="F482" s="26"/>
      <c r="G482" s="26"/>
    </row>
    <row r="483" spans="4:7" x14ac:dyDescent="0.3">
      <c r="D483" s="26"/>
      <c r="E483" s="26"/>
      <c r="F483" s="26"/>
      <c r="G483" s="26"/>
    </row>
    <row r="484" spans="4:7" x14ac:dyDescent="0.3">
      <c r="D484" s="26"/>
      <c r="E484" s="26"/>
      <c r="F484" s="26"/>
      <c r="G484" s="26"/>
    </row>
    <row r="485" spans="4:7" x14ac:dyDescent="0.3">
      <c r="D485" s="26"/>
      <c r="E485" s="26"/>
      <c r="F485" s="26"/>
      <c r="G485" s="26"/>
    </row>
    <row r="486" spans="4:7" x14ac:dyDescent="0.3">
      <c r="D486" s="26"/>
      <c r="E486" s="26"/>
      <c r="F486" s="26"/>
      <c r="G486" s="26"/>
    </row>
    <row r="487" spans="4:7" x14ac:dyDescent="0.3">
      <c r="D487" s="26"/>
      <c r="E487" s="26"/>
      <c r="F487" s="26"/>
      <c r="G487" s="26"/>
    </row>
    <row r="488" spans="4:7" x14ac:dyDescent="0.3">
      <c r="D488" s="26"/>
      <c r="E488" s="26"/>
      <c r="F488" s="26"/>
      <c r="G488" s="26"/>
    </row>
    <row r="489" spans="4:7" x14ac:dyDescent="0.3">
      <c r="D489" s="26"/>
      <c r="E489" s="26"/>
      <c r="F489" s="26"/>
      <c r="G489" s="26"/>
    </row>
    <row r="490" spans="4:7" x14ac:dyDescent="0.3">
      <c r="D490" s="26"/>
      <c r="E490" s="26"/>
      <c r="F490" s="26"/>
      <c r="G490" s="26"/>
    </row>
    <row r="491" spans="4:7" x14ac:dyDescent="0.3">
      <c r="D491" s="26"/>
      <c r="E491" s="26"/>
      <c r="F491" s="26"/>
      <c r="G491" s="26"/>
    </row>
    <row r="492" spans="4:7" x14ac:dyDescent="0.3">
      <c r="D492" s="26"/>
      <c r="E492" s="26"/>
      <c r="F492" s="26"/>
      <c r="G492" s="26"/>
    </row>
    <row r="493" spans="4:7" x14ac:dyDescent="0.3">
      <c r="D493" s="26"/>
      <c r="E493" s="26"/>
      <c r="F493" s="26"/>
      <c r="G493" s="26"/>
    </row>
    <row r="494" spans="4:7" x14ac:dyDescent="0.3">
      <c r="D494" s="26"/>
      <c r="E494" s="26"/>
      <c r="F494" s="26"/>
      <c r="G494" s="26"/>
    </row>
    <row r="495" spans="4:7" x14ac:dyDescent="0.3">
      <c r="D495" s="26"/>
      <c r="E495" s="26"/>
      <c r="F495" s="26"/>
      <c r="G495" s="26"/>
    </row>
    <row r="496" spans="4:7" x14ac:dyDescent="0.3">
      <c r="D496" s="26"/>
      <c r="E496" s="26"/>
      <c r="F496" s="26"/>
      <c r="G496" s="26"/>
    </row>
    <row r="497" spans="4:7" x14ac:dyDescent="0.3">
      <c r="D497" s="26"/>
      <c r="E497" s="26"/>
      <c r="F497" s="26"/>
      <c r="G497" s="26"/>
    </row>
    <row r="498" spans="4:7" x14ac:dyDescent="0.3">
      <c r="D498" s="26"/>
      <c r="E498" s="26"/>
      <c r="F498" s="26"/>
      <c r="G498" s="26"/>
    </row>
    <row r="499" spans="4:7" x14ac:dyDescent="0.3">
      <c r="D499" s="26"/>
      <c r="E499" s="26"/>
      <c r="F499" s="26"/>
      <c r="G499" s="26"/>
    </row>
    <row r="500" spans="4:7" x14ac:dyDescent="0.3">
      <c r="D500" s="26"/>
      <c r="E500" s="26"/>
      <c r="F500" s="26"/>
      <c r="G500" s="26"/>
    </row>
    <row r="501" spans="4:7" x14ac:dyDescent="0.3">
      <c r="D501" s="26"/>
      <c r="E501" s="26"/>
      <c r="F501" s="26"/>
      <c r="G501" s="26"/>
    </row>
    <row r="502" spans="4:7" x14ac:dyDescent="0.3">
      <c r="D502" s="26"/>
      <c r="E502" s="26"/>
      <c r="F502" s="26"/>
      <c r="G502" s="26"/>
    </row>
    <row r="503" spans="4:7" x14ac:dyDescent="0.3">
      <c r="D503" s="26"/>
      <c r="E503" s="26"/>
      <c r="F503" s="26"/>
      <c r="G503" s="26"/>
    </row>
    <row r="504" spans="4:7" x14ac:dyDescent="0.3">
      <c r="D504" s="26"/>
      <c r="E504" s="26"/>
      <c r="F504" s="26"/>
      <c r="G504" s="26"/>
    </row>
    <row r="505" spans="4:7" x14ac:dyDescent="0.3">
      <c r="D505" s="26"/>
      <c r="E505" s="26"/>
      <c r="F505" s="26"/>
      <c r="G505" s="26"/>
    </row>
    <row r="506" spans="4:7" x14ac:dyDescent="0.3">
      <c r="D506" s="26"/>
      <c r="E506" s="26"/>
      <c r="F506" s="26"/>
      <c r="G506" s="26"/>
    </row>
    <row r="507" spans="4:7" x14ac:dyDescent="0.3">
      <c r="D507" s="26"/>
      <c r="E507" s="26"/>
      <c r="F507" s="26"/>
      <c r="G507" s="26"/>
    </row>
    <row r="508" spans="4:7" x14ac:dyDescent="0.3">
      <c r="D508" s="26"/>
      <c r="E508" s="26"/>
      <c r="F508" s="26"/>
      <c r="G508" s="26"/>
    </row>
    <row r="509" spans="4:7" x14ac:dyDescent="0.3">
      <c r="D509" s="26"/>
      <c r="E509" s="26"/>
      <c r="F509" s="26"/>
      <c r="G509" s="26"/>
    </row>
    <row r="510" spans="4:7" x14ac:dyDescent="0.3">
      <c r="D510" s="26"/>
      <c r="E510" s="26"/>
      <c r="F510" s="26"/>
      <c r="G510" s="26"/>
    </row>
    <row r="511" spans="4:7" x14ac:dyDescent="0.3">
      <c r="D511" s="26"/>
      <c r="E511" s="26"/>
      <c r="F511" s="26"/>
      <c r="G511" s="26"/>
    </row>
    <row r="512" spans="4:7" x14ac:dyDescent="0.3">
      <c r="D512" s="26"/>
      <c r="E512" s="26"/>
      <c r="F512" s="26"/>
      <c r="G512" s="26"/>
    </row>
    <row r="513" spans="4:7" x14ac:dyDescent="0.3">
      <c r="D513" s="26"/>
      <c r="E513" s="26"/>
      <c r="F513" s="26"/>
      <c r="G513" s="26"/>
    </row>
    <row r="514" spans="4:7" x14ac:dyDescent="0.3">
      <c r="D514" s="26"/>
      <c r="E514" s="26"/>
      <c r="F514" s="26"/>
      <c r="G514" s="26"/>
    </row>
    <row r="515" spans="4:7" x14ac:dyDescent="0.3">
      <c r="D515" s="26"/>
      <c r="E515" s="26"/>
      <c r="F515" s="26"/>
      <c r="G515" s="26"/>
    </row>
    <row r="516" spans="4:7" x14ac:dyDescent="0.3">
      <c r="D516" s="26"/>
      <c r="E516" s="26"/>
      <c r="F516" s="26"/>
      <c r="G516" s="26"/>
    </row>
    <row r="517" spans="4:7" x14ac:dyDescent="0.3">
      <c r="D517" s="26"/>
      <c r="E517" s="26"/>
      <c r="F517" s="26"/>
      <c r="G517" s="26"/>
    </row>
    <row r="518" spans="4:7" x14ac:dyDescent="0.3">
      <c r="D518" s="26"/>
      <c r="E518" s="26"/>
      <c r="F518" s="26"/>
      <c r="G518" s="26"/>
    </row>
    <row r="519" spans="4:7" x14ac:dyDescent="0.3">
      <c r="D519" s="26"/>
      <c r="E519" s="26"/>
      <c r="F519" s="26"/>
      <c r="G519" s="26"/>
    </row>
    <row r="520" spans="4:7" x14ac:dyDescent="0.3">
      <c r="D520" s="26"/>
      <c r="E520" s="26"/>
      <c r="F520" s="26"/>
      <c r="G520" s="26"/>
    </row>
    <row r="521" spans="4:7" x14ac:dyDescent="0.3">
      <c r="D521" s="26"/>
      <c r="E521" s="26"/>
      <c r="F521" s="26"/>
      <c r="G521" s="26"/>
    </row>
    <row r="522" spans="4:7" x14ac:dyDescent="0.3">
      <c r="D522" s="26"/>
      <c r="E522" s="26"/>
      <c r="F522" s="26"/>
      <c r="G522" s="26"/>
    </row>
    <row r="523" spans="4:7" x14ac:dyDescent="0.3">
      <c r="D523" s="26"/>
      <c r="E523" s="26"/>
      <c r="F523" s="26"/>
      <c r="G523" s="26"/>
    </row>
    <row r="524" spans="4:7" x14ac:dyDescent="0.3">
      <c r="D524" s="26"/>
      <c r="E524" s="26"/>
      <c r="F524" s="26"/>
      <c r="G524" s="26"/>
    </row>
    <row r="525" spans="4:7" x14ac:dyDescent="0.3">
      <c r="D525" s="26"/>
      <c r="E525" s="26"/>
      <c r="F525" s="26"/>
      <c r="G525" s="26"/>
    </row>
    <row r="526" spans="4:7" x14ac:dyDescent="0.3">
      <c r="D526" s="26"/>
      <c r="E526" s="26"/>
      <c r="F526" s="26"/>
      <c r="G526" s="26"/>
    </row>
    <row r="527" spans="4:7" x14ac:dyDescent="0.3">
      <c r="D527" s="26"/>
      <c r="E527" s="26"/>
      <c r="F527" s="26"/>
      <c r="G527" s="26"/>
    </row>
    <row r="528" spans="4:7" x14ac:dyDescent="0.3">
      <c r="D528" s="26"/>
      <c r="E528" s="26"/>
      <c r="F528" s="26"/>
      <c r="G528" s="26"/>
    </row>
    <row r="529" spans="4:7" x14ac:dyDescent="0.3">
      <c r="D529" s="26"/>
      <c r="E529" s="26"/>
      <c r="F529" s="26"/>
      <c r="G529" s="26"/>
    </row>
    <row r="530" spans="4:7" x14ac:dyDescent="0.3">
      <c r="D530" s="26"/>
      <c r="E530" s="26"/>
      <c r="F530" s="26"/>
      <c r="G530" s="26"/>
    </row>
    <row r="531" spans="4:7" x14ac:dyDescent="0.3">
      <c r="D531" s="26"/>
      <c r="E531" s="26"/>
      <c r="F531" s="26"/>
      <c r="G531" s="26"/>
    </row>
    <row r="532" spans="4:7" x14ac:dyDescent="0.3">
      <c r="D532" s="26"/>
      <c r="E532" s="26"/>
      <c r="F532" s="26"/>
      <c r="G532" s="26"/>
    </row>
    <row r="533" spans="4:7" x14ac:dyDescent="0.3">
      <c r="D533" s="26"/>
      <c r="E533" s="26"/>
      <c r="F533" s="26"/>
      <c r="G533" s="26"/>
    </row>
    <row r="534" spans="4:7" x14ac:dyDescent="0.3">
      <c r="D534" s="26"/>
      <c r="E534" s="26"/>
      <c r="F534" s="26"/>
      <c r="G534" s="26"/>
    </row>
    <row r="535" spans="4:7" x14ac:dyDescent="0.3">
      <c r="D535" s="26"/>
      <c r="E535" s="26"/>
      <c r="F535" s="26"/>
      <c r="G535" s="26"/>
    </row>
    <row r="536" spans="4:7" x14ac:dyDescent="0.3">
      <c r="D536" s="26"/>
      <c r="E536" s="26"/>
      <c r="F536" s="26"/>
      <c r="G536" s="26"/>
    </row>
    <row r="537" spans="4:7" x14ac:dyDescent="0.3">
      <c r="D537" s="26"/>
      <c r="E537" s="26"/>
      <c r="F537" s="26"/>
      <c r="G537" s="26"/>
    </row>
    <row r="538" spans="4:7" x14ac:dyDescent="0.3">
      <c r="D538" s="26"/>
      <c r="E538" s="26"/>
      <c r="F538" s="26"/>
      <c r="G538" s="26"/>
    </row>
    <row r="539" spans="4:7" x14ac:dyDescent="0.3">
      <c r="D539" s="26"/>
      <c r="E539" s="26"/>
      <c r="F539" s="26"/>
      <c r="G539" s="26"/>
    </row>
    <row r="540" spans="4:7" x14ac:dyDescent="0.3">
      <c r="D540" s="26"/>
      <c r="E540" s="26"/>
      <c r="F540" s="26"/>
      <c r="G540" s="26"/>
    </row>
    <row r="541" spans="4:7" x14ac:dyDescent="0.3">
      <c r="D541" s="26"/>
      <c r="E541" s="26"/>
      <c r="F541" s="26"/>
      <c r="G541" s="26"/>
    </row>
    <row r="542" spans="4:7" x14ac:dyDescent="0.3">
      <c r="D542" s="26"/>
      <c r="E542" s="26"/>
      <c r="F542" s="26"/>
      <c r="G542" s="26"/>
    </row>
    <row r="543" spans="4:7" x14ac:dyDescent="0.3">
      <c r="D543" s="26"/>
      <c r="E543" s="26"/>
      <c r="F543" s="26"/>
      <c r="G543" s="26"/>
    </row>
    <row r="544" spans="4:7" x14ac:dyDescent="0.3">
      <c r="D544" s="26"/>
      <c r="E544" s="26"/>
      <c r="F544" s="26"/>
      <c r="G544" s="26"/>
    </row>
    <row r="545" spans="4:7" x14ac:dyDescent="0.3">
      <c r="D545" s="26"/>
      <c r="E545" s="26"/>
      <c r="F545" s="26"/>
      <c r="G545" s="26"/>
    </row>
    <row r="546" spans="4:7" x14ac:dyDescent="0.3">
      <c r="D546" s="26"/>
      <c r="E546" s="26"/>
      <c r="F546" s="26"/>
      <c r="G546" s="26"/>
    </row>
    <row r="547" spans="4:7" x14ac:dyDescent="0.3">
      <c r="D547" s="26"/>
      <c r="E547" s="26"/>
      <c r="F547" s="26"/>
      <c r="G547" s="26"/>
    </row>
    <row r="548" spans="4:7" x14ac:dyDescent="0.3">
      <c r="D548" s="26"/>
      <c r="E548" s="26"/>
      <c r="F548" s="26"/>
      <c r="G548" s="26"/>
    </row>
    <row r="549" spans="4:7" x14ac:dyDescent="0.3">
      <c r="D549" s="26"/>
      <c r="E549" s="26"/>
      <c r="F549" s="26"/>
      <c r="G549" s="26"/>
    </row>
    <row r="550" spans="4:7" x14ac:dyDescent="0.3">
      <c r="D550" s="26"/>
      <c r="E550" s="26"/>
      <c r="F550" s="26"/>
      <c r="G550" s="26"/>
    </row>
    <row r="551" spans="4:7" x14ac:dyDescent="0.3">
      <c r="D551" s="26"/>
      <c r="E551" s="26"/>
      <c r="F551" s="26"/>
      <c r="G551" s="26"/>
    </row>
    <row r="552" spans="4:7" x14ac:dyDescent="0.3">
      <c r="D552" s="26"/>
      <c r="E552" s="26"/>
      <c r="F552" s="26"/>
      <c r="G552" s="26"/>
    </row>
    <row r="553" spans="4:7" x14ac:dyDescent="0.3">
      <c r="D553" s="26"/>
      <c r="E553" s="26"/>
      <c r="F553" s="26"/>
      <c r="G553" s="26"/>
    </row>
    <row r="554" spans="4:7" x14ac:dyDescent="0.3">
      <c r="D554" s="26"/>
      <c r="E554" s="26"/>
      <c r="F554" s="26"/>
      <c r="G554" s="26"/>
    </row>
    <row r="555" spans="4:7" x14ac:dyDescent="0.3">
      <c r="D555" s="26"/>
      <c r="E555" s="26"/>
      <c r="F555" s="26"/>
      <c r="G555" s="26"/>
    </row>
    <row r="556" spans="4:7" x14ac:dyDescent="0.3">
      <c r="D556" s="26"/>
      <c r="E556" s="26"/>
      <c r="F556" s="26"/>
      <c r="G556" s="26"/>
    </row>
    <row r="557" spans="4:7" x14ac:dyDescent="0.3">
      <c r="D557" s="26"/>
      <c r="E557" s="26"/>
      <c r="F557" s="26"/>
      <c r="G557" s="26"/>
    </row>
    <row r="558" spans="4:7" x14ac:dyDescent="0.3">
      <c r="D558" s="26"/>
      <c r="E558" s="26"/>
      <c r="F558" s="26"/>
      <c r="G558" s="26"/>
    </row>
    <row r="559" spans="4:7" x14ac:dyDescent="0.3">
      <c r="D559" s="26"/>
      <c r="E559" s="26"/>
      <c r="F559" s="26"/>
      <c r="G559" s="26"/>
    </row>
    <row r="560" spans="4:7" x14ac:dyDescent="0.3">
      <c r="D560" s="26"/>
      <c r="E560" s="26"/>
      <c r="F560" s="26"/>
      <c r="G560" s="26"/>
    </row>
    <row r="561" spans="4:7" x14ac:dyDescent="0.3">
      <c r="D561" s="26"/>
      <c r="E561" s="26"/>
      <c r="F561" s="26"/>
      <c r="G561" s="26"/>
    </row>
    <row r="562" spans="4:7" x14ac:dyDescent="0.3">
      <c r="D562" s="26"/>
      <c r="E562" s="26"/>
      <c r="F562" s="26"/>
      <c r="G562" s="26"/>
    </row>
    <row r="563" spans="4:7" x14ac:dyDescent="0.3">
      <c r="D563" s="26"/>
      <c r="E563" s="26"/>
      <c r="F563" s="26"/>
      <c r="G563" s="26"/>
    </row>
    <row r="564" spans="4:7" x14ac:dyDescent="0.3">
      <c r="D564" s="26"/>
      <c r="E564" s="26"/>
      <c r="F564" s="26"/>
      <c r="G564" s="26"/>
    </row>
    <row r="565" spans="4:7" x14ac:dyDescent="0.3">
      <c r="D565" s="26"/>
      <c r="E565" s="26"/>
      <c r="F565" s="26"/>
      <c r="G565" s="26"/>
    </row>
    <row r="566" spans="4:7" x14ac:dyDescent="0.3">
      <c r="D566" s="26"/>
      <c r="E566" s="26"/>
      <c r="F566" s="26"/>
      <c r="G566" s="26"/>
    </row>
    <row r="567" spans="4:7" x14ac:dyDescent="0.3">
      <c r="D567" s="26"/>
      <c r="E567" s="26"/>
      <c r="F567" s="26"/>
      <c r="G567" s="26"/>
    </row>
    <row r="568" spans="4:7" x14ac:dyDescent="0.3">
      <c r="D568" s="26"/>
      <c r="E568" s="26"/>
      <c r="F568" s="26"/>
      <c r="G568" s="26"/>
    </row>
    <row r="569" spans="4:7" x14ac:dyDescent="0.3">
      <c r="D569" s="26"/>
      <c r="E569" s="26"/>
      <c r="F569" s="26"/>
      <c r="G569" s="26"/>
    </row>
    <row r="570" spans="4:7" x14ac:dyDescent="0.3">
      <c r="D570" s="26"/>
      <c r="E570" s="26"/>
      <c r="F570" s="26"/>
      <c r="G570" s="26"/>
    </row>
    <row r="571" spans="4:7" x14ac:dyDescent="0.3">
      <c r="D571" s="26"/>
      <c r="E571" s="26"/>
      <c r="F571" s="26"/>
      <c r="G571" s="26"/>
    </row>
    <row r="572" spans="4:7" x14ac:dyDescent="0.3">
      <c r="D572" s="26"/>
      <c r="E572" s="26"/>
      <c r="F572" s="26"/>
      <c r="G572" s="26"/>
    </row>
    <row r="573" spans="4:7" x14ac:dyDescent="0.3">
      <c r="D573" s="26"/>
      <c r="E573" s="26"/>
      <c r="F573" s="26"/>
      <c r="G573" s="26"/>
    </row>
    <row r="574" spans="4:7" x14ac:dyDescent="0.3">
      <c r="D574" s="26"/>
      <c r="E574" s="26"/>
      <c r="F574" s="26"/>
      <c r="G574" s="26"/>
    </row>
    <row r="575" spans="4:7" x14ac:dyDescent="0.3">
      <c r="D575" s="26"/>
      <c r="E575" s="26"/>
      <c r="F575" s="26"/>
      <c r="G575" s="26"/>
    </row>
    <row r="576" spans="4:7" x14ac:dyDescent="0.3">
      <c r="D576" s="26"/>
      <c r="E576" s="26"/>
      <c r="F576" s="26"/>
      <c r="G576" s="26"/>
    </row>
    <row r="577" spans="4:7" x14ac:dyDescent="0.3">
      <c r="D577" s="26"/>
      <c r="E577" s="26"/>
      <c r="F577" s="26"/>
      <c r="G577" s="26"/>
    </row>
    <row r="578" spans="4:7" x14ac:dyDescent="0.3">
      <c r="D578" s="26"/>
      <c r="E578" s="26"/>
      <c r="F578" s="26"/>
      <c r="G578" s="26"/>
    </row>
    <row r="579" spans="4:7" x14ac:dyDescent="0.3">
      <c r="D579" s="26"/>
      <c r="E579" s="26"/>
      <c r="F579" s="26"/>
      <c r="G579" s="26"/>
    </row>
    <row r="580" spans="4:7" x14ac:dyDescent="0.3">
      <c r="D580" s="26"/>
      <c r="E580" s="26"/>
      <c r="F580" s="26"/>
      <c r="G580" s="26"/>
    </row>
    <row r="581" spans="4:7" x14ac:dyDescent="0.3">
      <c r="D581" s="26"/>
      <c r="E581" s="26"/>
      <c r="F581" s="26"/>
      <c r="G581" s="26"/>
    </row>
    <row r="582" spans="4:7" x14ac:dyDescent="0.3">
      <c r="D582" s="26"/>
      <c r="E582" s="26"/>
      <c r="F582" s="26"/>
      <c r="G582" s="26"/>
    </row>
    <row r="583" spans="4:7" x14ac:dyDescent="0.3">
      <c r="D583" s="26"/>
      <c r="E583" s="26"/>
      <c r="F583" s="26"/>
      <c r="G583" s="26"/>
    </row>
    <row r="584" spans="4:7" x14ac:dyDescent="0.3">
      <c r="D584" s="26"/>
      <c r="E584" s="26"/>
      <c r="F584" s="26"/>
      <c r="G584" s="26"/>
    </row>
    <row r="585" spans="4:7" x14ac:dyDescent="0.3">
      <c r="D585" s="26"/>
      <c r="E585" s="26"/>
      <c r="F585" s="26"/>
      <c r="G585" s="26"/>
    </row>
    <row r="586" spans="4:7" x14ac:dyDescent="0.3">
      <c r="D586" s="26"/>
      <c r="E586" s="26"/>
      <c r="F586" s="26"/>
      <c r="G586" s="26"/>
    </row>
    <row r="587" spans="4:7" x14ac:dyDescent="0.3">
      <c r="D587" s="26"/>
      <c r="E587" s="26"/>
      <c r="F587" s="26"/>
      <c r="G587" s="26"/>
    </row>
    <row r="588" spans="4:7" x14ac:dyDescent="0.3">
      <c r="D588" s="26"/>
      <c r="E588" s="26"/>
      <c r="F588" s="26"/>
      <c r="G588" s="26"/>
    </row>
    <row r="589" spans="4:7" x14ac:dyDescent="0.3">
      <c r="D589" s="26"/>
      <c r="E589" s="26"/>
      <c r="F589" s="26"/>
      <c r="G589" s="26"/>
    </row>
    <row r="590" spans="4:7" x14ac:dyDescent="0.3">
      <c r="D590" s="26"/>
      <c r="E590" s="26"/>
      <c r="F590" s="26"/>
      <c r="G590" s="26"/>
    </row>
    <row r="591" spans="4:7" x14ac:dyDescent="0.3">
      <c r="D591" s="26"/>
      <c r="E591" s="26"/>
      <c r="F591" s="26"/>
      <c r="G591" s="26"/>
    </row>
    <row r="592" spans="4:7" x14ac:dyDescent="0.3">
      <c r="D592" s="26"/>
      <c r="E592" s="26"/>
      <c r="F592" s="26"/>
      <c r="G592" s="26"/>
    </row>
    <row r="593" spans="4:7" x14ac:dyDescent="0.3">
      <c r="D593" s="26"/>
      <c r="E593" s="26"/>
      <c r="F593" s="26"/>
      <c r="G593" s="26"/>
    </row>
    <row r="594" spans="4:7" x14ac:dyDescent="0.3">
      <c r="D594" s="26"/>
      <c r="E594" s="26"/>
      <c r="F594" s="26"/>
      <c r="G594" s="26"/>
    </row>
    <row r="595" spans="4:7" x14ac:dyDescent="0.3">
      <c r="D595" s="26"/>
      <c r="E595" s="26"/>
      <c r="F595" s="26"/>
      <c r="G595" s="26"/>
    </row>
    <row r="596" spans="4:7" x14ac:dyDescent="0.3">
      <c r="D596" s="26"/>
      <c r="E596" s="26"/>
      <c r="F596" s="26"/>
      <c r="G596" s="26"/>
    </row>
    <row r="597" spans="4:7" x14ac:dyDescent="0.3">
      <c r="D597" s="26"/>
      <c r="E597" s="26"/>
      <c r="F597" s="26"/>
      <c r="G597" s="26"/>
    </row>
    <row r="598" spans="4:7" x14ac:dyDescent="0.3">
      <c r="D598" s="26"/>
      <c r="E598" s="26"/>
      <c r="F598" s="26"/>
      <c r="G598" s="26"/>
    </row>
    <row r="599" spans="4:7" x14ac:dyDescent="0.3">
      <c r="D599" s="26"/>
      <c r="E599" s="26"/>
      <c r="F599" s="26"/>
      <c r="G599" s="26"/>
    </row>
    <row r="600" spans="4:7" x14ac:dyDescent="0.3">
      <c r="D600" s="26"/>
      <c r="E600" s="26"/>
      <c r="F600" s="26"/>
      <c r="G600" s="26"/>
    </row>
    <row r="601" spans="4:7" x14ac:dyDescent="0.3">
      <c r="D601" s="26"/>
      <c r="E601" s="26"/>
      <c r="F601" s="26"/>
      <c r="G601" s="26"/>
    </row>
    <row r="602" spans="4:7" x14ac:dyDescent="0.3">
      <c r="D602" s="26"/>
      <c r="E602" s="26"/>
      <c r="F602" s="26"/>
      <c r="G602" s="26"/>
    </row>
    <row r="603" spans="4:7" x14ac:dyDescent="0.3">
      <c r="D603" s="26"/>
      <c r="E603" s="26"/>
      <c r="F603" s="26"/>
      <c r="G603" s="26"/>
    </row>
    <row r="604" spans="4:7" x14ac:dyDescent="0.3">
      <c r="D604" s="26"/>
      <c r="E604" s="26"/>
      <c r="F604" s="26"/>
      <c r="G604" s="26"/>
    </row>
    <row r="605" spans="4:7" x14ac:dyDescent="0.3">
      <c r="D605" s="26"/>
      <c r="E605" s="26"/>
      <c r="F605" s="26"/>
      <c r="G605" s="26"/>
    </row>
    <row r="606" spans="4:7" x14ac:dyDescent="0.3">
      <c r="D606" s="26"/>
      <c r="E606" s="26"/>
      <c r="F606" s="26"/>
      <c r="G606" s="26"/>
    </row>
    <row r="607" spans="4:7" x14ac:dyDescent="0.3">
      <c r="D607" s="26"/>
      <c r="E607" s="26"/>
      <c r="F607" s="26"/>
      <c r="G607" s="26"/>
    </row>
    <row r="608" spans="4:7" x14ac:dyDescent="0.3">
      <c r="D608" s="26"/>
      <c r="E608" s="26"/>
      <c r="F608" s="26"/>
      <c r="G608" s="26"/>
    </row>
    <row r="609" spans="4:7" x14ac:dyDescent="0.3">
      <c r="D609" s="26"/>
      <c r="E609" s="26"/>
      <c r="F609" s="26"/>
      <c r="G609" s="26"/>
    </row>
    <row r="610" spans="4:7" x14ac:dyDescent="0.3">
      <c r="D610" s="26"/>
      <c r="E610" s="26"/>
      <c r="F610" s="26"/>
      <c r="G610" s="26"/>
    </row>
    <row r="611" spans="4:7" x14ac:dyDescent="0.3">
      <c r="D611" s="26"/>
      <c r="E611" s="26"/>
      <c r="F611" s="26"/>
      <c r="G611" s="26"/>
    </row>
    <row r="612" spans="4:7" x14ac:dyDescent="0.3">
      <c r="D612" s="26"/>
      <c r="E612" s="26"/>
      <c r="F612" s="26"/>
      <c r="G612" s="26"/>
    </row>
    <row r="613" spans="4:7" x14ac:dyDescent="0.3">
      <c r="D613" s="26"/>
      <c r="E613" s="26"/>
      <c r="F613" s="26"/>
      <c r="G613" s="26"/>
    </row>
    <row r="614" spans="4:7" x14ac:dyDescent="0.3">
      <c r="D614" s="26"/>
      <c r="E614" s="26"/>
      <c r="F614" s="26"/>
      <c r="G614" s="26"/>
    </row>
    <row r="615" spans="4:7" x14ac:dyDescent="0.3">
      <c r="D615" s="26"/>
      <c r="E615" s="26"/>
      <c r="F615" s="26"/>
      <c r="G615" s="26"/>
    </row>
    <row r="616" spans="4:7" x14ac:dyDescent="0.3">
      <c r="D616" s="26"/>
      <c r="E616" s="26"/>
      <c r="F616" s="26"/>
      <c r="G616" s="26"/>
    </row>
    <row r="617" spans="4:7" x14ac:dyDescent="0.3">
      <c r="D617" s="26"/>
      <c r="E617" s="26"/>
      <c r="F617" s="26"/>
      <c r="G617" s="26"/>
    </row>
    <row r="618" spans="4:7" x14ac:dyDescent="0.3">
      <c r="D618" s="26"/>
      <c r="E618" s="26"/>
      <c r="F618" s="26"/>
      <c r="G618" s="26"/>
    </row>
    <row r="619" spans="4:7" x14ac:dyDescent="0.3">
      <c r="D619" s="26"/>
      <c r="E619" s="26"/>
      <c r="F619" s="26"/>
      <c r="G619" s="26"/>
    </row>
    <row r="620" spans="4:7" x14ac:dyDescent="0.3">
      <c r="D620" s="26"/>
      <c r="E620" s="26"/>
      <c r="F620" s="26"/>
      <c r="G620" s="26"/>
    </row>
    <row r="621" spans="4:7" x14ac:dyDescent="0.3">
      <c r="D621" s="26"/>
      <c r="E621" s="26"/>
      <c r="F621" s="26"/>
      <c r="G621" s="26"/>
    </row>
    <row r="622" spans="4:7" x14ac:dyDescent="0.3">
      <c r="D622" s="26"/>
      <c r="E622" s="26"/>
      <c r="F622" s="26"/>
      <c r="G622" s="26"/>
    </row>
    <row r="623" spans="4:7" x14ac:dyDescent="0.3">
      <c r="D623" s="26"/>
      <c r="E623" s="26"/>
      <c r="F623" s="26"/>
      <c r="G623" s="26"/>
    </row>
    <row r="624" spans="4:7" x14ac:dyDescent="0.3">
      <c r="D624" s="26"/>
      <c r="E624" s="26"/>
      <c r="F624" s="26"/>
      <c r="G624" s="26"/>
    </row>
    <row r="625" spans="4:7" x14ac:dyDescent="0.3">
      <c r="D625" s="26"/>
      <c r="E625" s="26"/>
      <c r="F625" s="26"/>
      <c r="G625" s="26"/>
    </row>
    <row r="626" spans="4:7" x14ac:dyDescent="0.3">
      <c r="D626" s="26"/>
      <c r="E626" s="26"/>
      <c r="F626" s="26"/>
      <c r="G626" s="26"/>
    </row>
    <row r="627" spans="4:7" x14ac:dyDescent="0.3">
      <c r="D627" s="26"/>
      <c r="E627" s="26"/>
      <c r="F627" s="26"/>
      <c r="G627" s="26"/>
    </row>
    <row r="628" spans="4:7" x14ac:dyDescent="0.3">
      <c r="D628" s="26"/>
      <c r="E628" s="26"/>
      <c r="F628" s="26"/>
      <c r="G628" s="26"/>
    </row>
    <row r="629" spans="4:7" x14ac:dyDescent="0.3">
      <c r="D629" s="26"/>
      <c r="E629" s="26"/>
      <c r="F629" s="26"/>
      <c r="G629" s="26"/>
    </row>
    <row r="630" spans="4:7" x14ac:dyDescent="0.3">
      <c r="D630" s="26"/>
      <c r="E630" s="26"/>
      <c r="F630" s="26"/>
      <c r="G630" s="26"/>
    </row>
    <row r="631" spans="4:7" x14ac:dyDescent="0.3">
      <c r="D631" s="26"/>
      <c r="E631" s="26"/>
      <c r="F631" s="26"/>
      <c r="G631" s="26"/>
    </row>
    <row r="632" spans="4:7" x14ac:dyDescent="0.3">
      <c r="D632" s="26"/>
      <c r="E632" s="26"/>
      <c r="F632" s="26"/>
      <c r="G632" s="26"/>
    </row>
    <row r="633" spans="4:7" x14ac:dyDescent="0.3">
      <c r="D633" s="26"/>
      <c r="E633" s="26"/>
      <c r="F633" s="26"/>
      <c r="G633" s="26"/>
    </row>
    <row r="634" spans="4:7" x14ac:dyDescent="0.3">
      <c r="D634" s="26"/>
      <c r="E634" s="26"/>
      <c r="F634" s="26"/>
      <c r="G634" s="26"/>
    </row>
    <row r="635" spans="4:7" x14ac:dyDescent="0.3">
      <c r="D635" s="26"/>
      <c r="E635" s="26"/>
      <c r="F635" s="26"/>
      <c r="G635" s="26"/>
    </row>
    <row r="636" spans="4:7" x14ac:dyDescent="0.3">
      <c r="D636" s="26"/>
      <c r="E636" s="26"/>
      <c r="F636" s="26"/>
      <c r="G636" s="26"/>
    </row>
    <row r="637" spans="4:7" x14ac:dyDescent="0.3">
      <c r="D637" s="26"/>
      <c r="E637" s="26"/>
      <c r="F637" s="26"/>
      <c r="G637" s="26"/>
    </row>
    <row r="638" spans="4:7" x14ac:dyDescent="0.3">
      <c r="D638" s="26"/>
      <c r="E638" s="26"/>
      <c r="F638" s="26"/>
      <c r="G638" s="26"/>
    </row>
    <row r="639" spans="4:7" x14ac:dyDescent="0.3">
      <c r="D639" s="26"/>
      <c r="E639" s="26"/>
      <c r="F639" s="26"/>
      <c r="G639" s="26"/>
    </row>
    <row r="640" spans="4:7" x14ac:dyDescent="0.3">
      <c r="D640" s="26"/>
      <c r="E640" s="26"/>
      <c r="F640" s="26"/>
      <c r="G640" s="26"/>
    </row>
    <row r="641" spans="4:7" x14ac:dyDescent="0.3">
      <c r="D641" s="26"/>
      <c r="E641" s="26"/>
      <c r="F641" s="26"/>
      <c r="G641" s="26"/>
    </row>
    <row r="642" spans="4:7" x14ac:dyDescent="0.3">
      <c r="D642" s="26"/>
      <c r="E642" s="26"/>
      <c r="F642" s="26"/>
      <c r="G642" s="26"/>
    </row>
    <row r="643" spans="4:7" x14ac:dyDescent="0.3">
      <c r="D643" s="26"/>
      <c r="E643" s="26"/>
      <c r="F643" s="26"/>
      <c r="G643" s="26"/>
    </row>
    <row r="644" spans="4:7" x14ac:dyDescent="0.3">
      <c r="D644" s="26"/>
      <c r="E644" s="26"/>
      <c r="F644" s="26"/>
      <c r="G644" s="26"/>
    </row>
    <row r="645" spans="4:7" x14ac:dyDescent="0.3">
      <c r="D645" s="26"/>
      <c r="E645" s="26"/>
      <c r="F645" s="26"/>
      <c r="G645" s="26"/>
    </row>
    <row r="646" spans="4:7" x14ac:dyDescent="0.3">
      <c r="D646" s="26"/>
      <c r="E646" s="26"/>
      <c r="F646" s="26"/>
      <c r="G646" s="26"/>
    </row>
    <row r="647" spans="4:7" x14ac:dyDescent="0.3">
      <c r="D647" s="26"/>
      <c r="E647" s="26"/>
      <c r="F647" s="26"/>
      <c r="G647" s="26"/>
    </row>
    <row r="648" spans="4:7" x14ac:dyDescent="0.3">
      <c r="D648" s="26"/>
      <c r="E648" s="26"/>
      <c r="F648" s="26"/>
      <c r="G648" s="26"/>
    </row>
    <row r="649" spans="4:7" x14ac:dyDescent="0.3">
      <c r="D649" s="26"/>
      <c r="E649" s="26"/>
      <c r="F649" s="26"/>
      <c r="G649" s="26"/>
    </row>
    <row r="650" spans="4:7" x14ac:dyDescent="0.3">
      <c r="D650" s="26"/>
      <c r="E650" s="26"/>
      <c r="F650" s="26"/>
      <c r="G650" s="26"/>
    </row>
    <row r="651" spans="4:7" x14ac:dyDescent="0.3">
      <c r="D651" s="26"/>
      <c r="E651" s="26"/>
      <c r="F651" s="26"/>
      <c r="G651" s="26"/>
    </row>
    <row r="652" spans="4:7" x14ac:dyDescent="0.3">
      <c r="D652" s="26"/>
      <c r="E652" s="26"/>
      <c r="F652" s="26"/>
      <c r="G652" s="26"/>
    </row>
    <row r="653" spans="4:7" x14ac:dyDescent="0.3">
      <c r="D653" s="26"/>
      <c r="E653" s="26"/>
      <c r="F653" s="26"/>
      <c r="G653" s="26"/>
    </row>
    <row r="654" spans="4:7" x14ac:dyDescent="0.3">
      <c r="D654" s="26"/>
      <c r="E654" s="26"/>
      <c r="F654" s="26"/>
      <c r="G654" s="26"/>
    </row>
    <row r="655" spans="4:7" x14ac:dyDescent="0.3">
      <c r="D655" s="26"/>
      <c r="E655" s="26"/>
      <c r="F655" s="26"/>
      <c r="G655" s="26"/>
    </row>
    <row r="656" spans="4:7" x14ac:dyDescent="0.3">
      <c r="D656" s="26"/>
      <c r="E656" s="26"/>
      <c r="F656" s="26"/>
      <c r="G656" s="26"/>
    </row>
    <row r="657" spans="4:7" x14ac:dyDescent="0.3">
      <c r="D657" s="26"/>
      <c r="E657" s="26"/>
      <c r="F657" s="26"/>
      <c r="G657" s="26"/>
    </row>
    <row r="658" spans="4:7" x14ac:dyDescent="0.3">
      <c r="D658" s="26"/>
      <c r="E658" s="26"/>
      <c r="F658" s="26"/>
      <c r="G658" s="26"/>
    </row>
    <row r="659" spans="4:7" x14ac:dyDescent="0.3">
      <c r="D659" s="26"/>
      <c r="E659" s="26"/>
      <c r="F659" s="26"/>
      <c r="G659" s="26"/>
    </row>
    <row r="660" spans="4:7" x14ac:dyDescent="0.3">
      <c r="D660" s="26"/>
      <c r="E660" s="26"/>
      <c r="F660" s="26"/>
      <c r="G660" s="26"/>
    </row>
    <row r="661" spans="4:7" x14ac:dyDescent="0.3">
      <c r="D661" s="26"/>
      <c r="E661" s="26"/>
      <c r="F661" s="26"/>
      <c r="G661" s="26"/>
    </row>
    <row r="662" spans="4:7" x14ac:dyDescent="0.3">
      <c r="D662" s="26"/>
      <c r="E662" s="26"/>
      <c r="F662" s="26"/>
      <c r="G662" s="26"/>
    </row>
    <row r="663" spans="4:7" x14ac:dyDescent="0.3">
      <c r="D663" s="26"/>
      <c r="E663" s="26"/>
      <c r="F663" s="26"/>
      <c r="G663" s="26"/>
    </row>
    <row r="664" spans="4:7" x14ac:dyDescent="0.3">
      <c r="D664" s="26"/>
      <c r="E664" s="26"/>
      <c r="F664" s="26"/>
      <c r="G664" s="26"/>
    </row>
    <row r="665" spans="4:7" x14ac:dyDescent="0.3">
      <c r="D665" s="26"/>
      <c r="E665" s="26"/>
      <c r="F665" s="26"/>
      <c r="G665" s="26"/>
    </row>
    <row r="666" spans="4:7" x14ac:dyDescent="0.3">
      <c r="D666" s="26"/>
      <c r="E666" s="26"/>
      <c r="F666" s="26"/>
      <c r="G666" s="26"/>
    </row>
    <row r="667" spans="4:7" x14ac:dyDescent="0.3">
      <c r="D667" s="26"/>
      <c r="E667" s="26"/>
      <c r="F667" s="26"/>
      <c r="G667" s="26"/>
    </row>
    <row r="668" spans="4:7" x14ac:dyDescent="0.3">
      <c r="D668" s="26"/>
      <c r="E668" s="26"/>
      <c r="F668" s="26"/>
      <c r="G668" s="26"/>
    </row>
    <row r="669" spans="4:7" x14ac:dyDescent="0.3">
      <c r="D669" s="26"/>
      <c r="E669" s="26"/>
      <c r="F669" s="26"/>
      <c r="G669" s="26"/>
    </row>
    <row r="670" spans="4:7" x14ac:dyDescent="0.3">
      <c r="D670" s="26"/>
      <c r="E670" s="26"/>
      <c r="F670" s="26"/>
      <c r="G670" s="26"/>
    </row>
    <row r="671" spans="4:7" x14ac:dyDescent="0.3">
      <c r="D671" s="26"/>
      <c r="E671" s="26"/>
      <c r="F671" s="26"/>
      <c r="G671" s="26"/>
    </row>
    <row r="672" spans="4:7" x14ac:dyDescent="0.3">
      <c r="D672" s="26"/>
      <c r="E672" s="26"/>
      <c r="F672" s="26"/>
      <c r="G672" s="26"/>
    </row>
    <row r="673" spans="4:7" x14ac:dyDescent="0.3">
      <c r="D673" s="26"/>
      <c r="E673" s="26"/>
      <c r="F673" s="26"/>
      <c r="G673" s="26"/>
    </row>
    <row r="674" spans="4:7" x14ac:dyDescent="0.3">
      <c r="D674" s="26"/>
      <c r="E674" s="26"/>
      <c r="F674" s="26"/>
      <c r="G674" s="26"/>
    </row>
    <row r="675" spans="4:7" x14ac:dyDescent="0.3">
      <c r="D675" s="26"/>
      <c r="E675" s="26"/>
      <c r="F675" s="26"/>
      <c r="G675" s="26"/>
    </row>
    <row r="676" spans="4:7" x14ac:dyDescent="0.3">
      <c r="D676" s="26"/>
      <c r="E676" s="26"/>
      <c r="F676" s="26"/>
      <c r="G676" s="26"/>
    </row>
    <row r="677" spans="4:7" x14ac:dyDescent="0.3">
      <c r="D677" s="26"/>
      <c r="E677" s="26"/>
      <c r="F677" s="26"/>
      <c r="G677" s="26"/>
    </row>
    <row r="678" spans="4:7" x14ac:dyDescent="0.3">
      <c r="D678" s="26"/>
      <c r="E678" s="26"/>
      <c r="F678" s="26"/>
      <c r="G678" s="26"/>
    </row>
    <row r="679" spans="4:7" x14ac:dyDescent="0.3">
      <c r="D679" s="26"/>
      <c r="E679" s="26"/>
      <c r="F679" s="26"/>
      <c r="G679" s="26"/>
    </row>
    <row r="680" spans="4:7" x14ac:dyDescent="0.3">
      <c r="D680" s="26"/>
      <c r="E680" s="26"/>
      <c r="F680" s="26"/>
      <c r="G680" s="26"/>
    </row>
    <row r="681" spans="4:7" x14ac:dyDescent="0.3">
      <c r="D681" s="26"/>
      <c r="E681" s="26"/>
      <c r="F681" s="26"/>
      <c r="G681" s="26"/>
    </row>
    <row r="682" spans="4:7" x14ac:dyDescent="0.3">
      <c r="D682" s="26"/>
      <c r="E682" s="26"/>
      <c r="F682" s="26"/>
      <c r="G682" s="26"/>
    </row>
    <row r="683" spans="4:7" x14ac:dyDescent="0.3">
      <c r="D683" s="26"/>
      <c r="E683" s="26"/>
      <c r="F683" s="26"/>
      <c r="G683" s="26"/>
    </row>
    <row r="684" spans="4:7" x14ac:dyDescent="0.3">
      <c r="D684" s="26"/>
      <c r="E684" s="26"/>
      <c r="F684" s="26"/>
      <c r="G684" s="26"/>
    </row>
    <row r="685" spans="4:7" x14ac:dyDescent="0.3">
      <c r="D685" s="26"/>
      <c r="E685" s="26"/>
      <c r="F685" s="26"/>
      <c r="G685" s="26"/>
    </row>
    <row r="686" spans="4:7" x14ac:dyDescent="0.3">
      <c r="D686" s="26"/>
      <c r="E686" s="26"/>
      <c r="F686" s="26"/>
      <c r="G686" s="26"/>
    </row>
    <row r="687" spans="4:7" x14ac:dyDescent="0.3">
      <c r="D687" s="26"/>
      <c r="E687" s="26"/>
      <c r="F687" s="26"/>
      <c r="G687" s="26"/>
    </row>
    <row r="688" spans="4:7" x14ac:dyDescent="0.3">
      <c r="D688" s="26"/>
      <c r="E688" s="26"/>
      <c r="F688" s="26"/>
      <c r="G688" s="26"/>
    </row>
    <row r="689" spans="4:7" x14ac:dyDescent="0.3">
      <c r="D689" s="26"/>
      <c r="E689" s="26"/>
      <c r="F689" s="26"/>
      <c r="G689" s="26"/>
    </row>
    <row r="690" spans="4:7" x14ac:dyDescent="0.3">
      <c r="D690" s="26"/>
      <c r="E690" s="26"/>
      <c r="F690" s="26"/>
      <c r="G690" s="26"/>
    </row>
    <row r="691" spans="4:7" x14ac:dyDescent="0.3">
      <c r="D691" s="26"/>
      <c r="E691" s="26"/>
      <c r="F691" s="26"/>
      <c r="G691" s="26"/>
    </row>
    <row r="692" spans="4:7" x14ac:dyDescent="0.3">
      <c r="D692" s="26"/>
      <c r="E692" s="26"/>
      <c r="F692" s="26"/>
      <c r="G692" s="26"/>
    </row>
    <row r="693" spans="4:7" x14ac:dyDescent="0.3">
      <c r="D693" s="26"/>
      <c r="E693" s="26"/>
      <c r="F693" s="26"/>
      <c r="G693" s="26"/>
    </row>
    <row r="694" spans="4:7" x14ac:dyDescent="0.3">
      <c r="D694" s="26"/>
      <c r="E694" s="26"/>
      <c r="F694" s="26"/>
      <c r="G694" s="26"/>
    </row>
    <row r="695" spans="4:7" x14ac:dyDescent="0.3">
      <c r="D695" s="26"/>
      <c r="E695" s="26"/>
      <c r="F695" s="26"/>
      <c r="G695" s="26"/>
    </row>
    <row r="696" spans="4:7" x14ac:dyDescent="0.3">
      <c r="D696" s="26"/>
      <c r="E696" s="26"/>
      <c r="F696" s="26"/>
      <c r="G696" s="26"/>
    </row>
    <row r="697" spans="4:7" x14ac:dyDescent="0.3">
      <c r="D697" s="26"/>
      <c r="E697" s="26"/>
      <c r="F697" s="26"/>
      <c r="G697" s="26"/>
    </row>
    <row r="698" spans="4:7" x14ac:dyDescent="0.3">
      <c r="D698" s="26"/>
      <c r="E698" s="26"/>
      <c r="F698" s="26"/>
      <c r="G698" s="26"/>
    </row>
    <row r="699" spans="4:7" x14ac:dyDescent="0.3">
      <c r="D699" s="26"/>
      <c r="E699" s="26"/>
      <c r="F699" s="26"/>
      <c r="G699" s="26"/>
    </row>
    <row r="700" spans="4:7" x14ac:dyDescent="0.3">
      <c r="D700" s="26"/>
      <c r="E700" s="26"/>
      <c r="F700" s="26"/>
      <c r="G700" s="26"/>
    </row>
    <row r="701" spans="4:7" x14ac:dyDescent="0.3">
      <c r="D701" s="26"/>
      <c r="E701" s="26"/>
      <c r="F701" s="26"/>
      <c r="G701" s="26"/>
    </row>
    <row r="702" spans="4:7" x14ac:dyDescent="0.3">
      <c r="D702" s="26"/>
      <c r="E702" s="26"/>
      <c r="F702" s="26"/>
      <c r="G702" s="26"/>
    </row>
    <row r="703" spans="4:7" x14ac:dyDescent="0.3">
      <c r="D703" s="26"/>
      <c r="E703" s="26"/>
      <c r="F703" s="26"/>
      <c r="G703" s="26"/>
    </row>
    <row r="704" spans="4:7" x14ac:dyDescent="0.3">
      <c r="D704" s="26"/>
      <c r="E704" s="26"/>
      <c r="F704" s="26"/>
      <c r="G704" s="26"/>
    </row>
    <row r="705" spans="4:7" x14ac:dyDescent="0.3">
      <c r="D705" s="26"/>
      <c r="E705" s="26"/>
      <c r="F705" s="26"/>
      <c r="G705" s="26"/>
    </row>
    <row r="706" spans="4:7" x14ac:dyDescent="0.3">
      <c r="D706" s="26"/>
      <c r="E706" s="26"/>
      <c r="F706" s="26"/>
      <c r="G706" s="26"/>
    </row>
    <row r="707" spans="4:7" x14ac:dyDescent="0.3">
      <c r="D707" s="26"/>
      <c r="E707" s="26"/>
      <c r="F707" s="26"/>
      <c r="G707" s="26"/>
    </row>
    <row r="708" spans="4:7" x14ac:dyDescent="0.3">
      <c r="D708" s="26"/>
      <c r="E708" s="26"/>
      <c r="F708" s="26"/>
      <c r="G708" s="26"/>
    </row>
    <row r="709" spans="4:7" x14ac:dyDescent="0.3">
      <c r="D709" s="26"/>
      <c r="E709" s="26"/>
      <c r="F709" s="26"/>
      <c r="G709" s="26"/>
    </row>
    <row r="710" spans="4:7" x14ac:dyDescent="0.3">
      <c r="D710" s="26"/>
      <c r="E710" s="26"/>
      <c r="F710" s="26"/>
      <c r="G710" s="26"/>
    </row>
    <row r="711" spans="4:7" x14ac:dyDescent="0.3">
      <c r="D711" s="26"/>
      <c r="E711" s="26"/>
      <c r="F711" s="26"/>
      <c r="G711" s="26"/>
    </row>
    <row r="712" spans="4:7" x14ac:dyDescent="0.3">
      <c r="D712" s="26"/>
      <c r="E712" s="26"/>
      <c r="F712" s="26"/>
      <c r="G712" s="26"/>
    </row>
    <row r="713" spans="4:7" x14ac:dyDescent="0.3">
      <c r="D713" s="26"/>
      <c r="E713" s="26"/>
      <c r="F713" s="26"/>
      <c r="G713" s="26"/>
    </row>
    <row r="714" spans="4:7" x14ac:dyDescent="0.3">
      <c r="D714" s="26"/>
      <c r="E714" s="26"/>
      <c r="F714" s="26"/>
      <c r="G714" s="26"/>
    </row>
    <row r="715" spans="4:7" x14ac:dyDescent="0.3">
      <c r="D715" s="26"/>
      <c r="E715" s="26"/>
      <c r="F715" s="26"/>
      <c r="G715" s="26"/>
    </row>
    <row r="716" spans="4:7" x14ac:dyDescent="0.3">
      <c r="D716" s="26"/>
      <c r="E716" s="26"/>
      <c r="F716" s="26"/>
      <c r="G716" s="26"/>
    </row>
    <row r="717" spans="4:7" x14ac:dyDescent="0.3">
      <c r="D717" s="26"/>
      <c r="E717" s="26"/>
      <c r="F717" s="26"/>
      <c r="G717" s="26"/>
    </row>
    <row r="718" spans="4:7" x14ac:dyDescent="0.3">
      <c r="D718" s="26"/>
      <c r="E718" s="26"/>
      <c r="F718" s="26"/>
      <c r="G718" s="26"/>
    </row>
    <row r="719" spans="4:7" x14ac:dyDescent="0.3">
      <c r="D719" s="26"/>
      <c r="E719" s="26"/>
      <c r="F719" s="26"/>
      <c r="G719" s="26"/>
    </row>
    <row r="720" spans="4:7" x14ac:dyDescent="0.3">
      <c r="D720" s="26"/>
      <c r="E720" s="26"/>
      <c r="F720" s="26"/>
      <c r="G720" s="26"/>
    </row>
    <row r="721" spans="4:7" x14ac:dyDescent="0.3">
      <c r="D721" s="26"/>
      <c r="E721" s="26"/>
      <c r="F721" s="26"/>
      <c r="G721" s="26"/>
    </row>
    <row r="722" spans="4:7" x14ac:dyDescent="0.3">
      <c r="D722" s="26"/>
      <c r="E722" s="26"/>
      <c r="F722" s="26"/>
      <c r="G722" s="26"/>
    </row>
    <row r="723" spans="4:7" x14ac:dyDescent="0.3">
      <c r="D723" s="26"/>
      <c r="E723" s="26"/>
      <c r="F723" s="26"/>
      <c r="G723" s="26"/>
    </row>
    <row r="724" spans="4:7" x14ac:dyDescent="0.3">
      <c r="D724" s="26"/>
      <c r="E724" s="26"/>
      <c r="F724" s="26"/>
      <c r="G724" s="26"/>
    </row>
    <row r="725" spans="4:7" x14ac:dyDescent="0.3">
      <c r="D725" s="26"/>
      <c r="E725" s="26"/>
      <c r="F725" s="26"/>
      <c r="G725" s="26"/>
    </row>
    <row r="726" spans="4:7" x14ac:dyDescent="0.3">
      <c r="D726" s="26"/>
      <c r="E726" s="26"/>
      <c r="F726" s="26"/>
      <c r="G726" s="26"/>
    </row>
    <row r="727" spans="4:7" x14ac:dyDescent="0.3">
      <c r="D727" s="26"/>
      <c r="E727" s="26"/>
      <c r="F727" s="26"/>
      <c r="G727" s="26"/>
    </row>
    <row r="728" spans="4:7" x14ac:dyDescent="0.3">
      <c r="D728" s="26"/>
      <c r="E728" s="26"/>
      <c r="F728" s="26"/>
      <c r="G728" s="26"/>
    </row>
    <row r="729" spans="4:7" x14ac:dyDescent="0.3">
      <c r="D729" s="26"/>
      <c r="E729" s="26"/>
      <c r="F729" s="26"/>
      <c r="G729" s="26"/>
    </row>
    <row r="730" spans="4:7" x14ac:dyDescent="0.3">
      <c r="D730" s="26"/>
      <c r="E730" s="26"/>
      <c r="F730" s="26"/>
      <c r="G730" s="26"/>
    </row>
    <row r="731" spans="4:7" x14ac:dyDescent="0.3">
      <c r="D731" s="26"/>
      <c r="E731" s="26"/>
      <c r="F731" s="26"/>
      <c r="G731" s="26"/>
    </row>
    <row r="732" spans="4:7" x14ac:dyDescent="0.3">
      <c r="D732" s="26"/>
      <c r="E732" s="26"/>
      <c r="F732" s="26"/>
      <c r="G732" s="26"/>
    </row>
    <row r="733" spans="4:7" x14ac:dyDescent="0.3">
      <c r="D733" s="26"/>
      <c r="E733" s="26"/>
      <c r="F733" s="26"/>
      <c r="G733" s="26"/>
    </row>
    <row r="734" spans="4:7" x14ac:dyDescent="0.3">
      <c r="D734" s="26"/>
      <c r="E734" s="26"/>
      <c r="F734" s="26"/>
      <c r="G734" s="26"/>
    </row>
    <row r="735" spans="4:7" x14ac:dyDescent="0.3">
      <c r="D735" s="26"/>
      <c r="E735" s="26"/>
      <c r="F735" s="26"/>
      <c r="G735" s="26"/>
    </row>
    <row r="736" spans="4:7" x14ac:dyDescent="0.3">
      <c r="D736" s="26"/>
      <c r="E736" s="26"/>
      <c r="F736" s="26"/>
      <c r="G736" s="26"/>
    </row>
    <row r="737" spans="4:7" x14ac:dyDescent="0.3">
      <c r="D737" s="26"/>
      <c r="E737" s="26"/>
      <c r="F737" s="26"/>
      <c r="G737" s="26"/>
    </row>
    <row r="738" spans="4:7" x14ac:dyDescent="0.3">
      <c r="D738" s="26"/>
      <c r="E738" s="26"/>
      <c r="F738" s="26"/>
      <c r="G738" s="26"/>
    </row>
    <row r="739" spans="4:7" x14ac:dyDescent="0.3">
      <c r="D739" s="26"/>
      <c r="E739" s="26"/>
      <c r="F739" s="26"/>
      <c r="G739" s="26"/>
    </row>
    <row r="740" spans="4:7" x14ac:dyDescent="0.3">
      <c r="D740" s="26"/>
      <c r="E740" s="26"/>
      <c r="F740" s="26"/>
      <c r="G740" s="26"/>
    </row>
    <row r="741" spans="4:7" x14ac:dyDescent="0.3">
      <c r="D741" s="26"/>
      <c r="E741" s="26"/>
      <c r="F741" s="26"/>
      <c r="G741" s="26"/>
    </row>
    <row r="742" spans="4:7" x14ac:dyDescent="0.3">
      <c r="D742" s="26"/>
      <c r="E742" s="26"/>
      <c r="F742" s="26"/>
      <c r="G742" s="26"/>
    </row>
    <row r="743" spans="4:7" x14ac:dyDescent="0.3">
      <c r="D743" s="26"/>
      <c r="E743" s="26"/>
      <c r="F743" s="26"/>
      <c r="G743" s="26"/>
    </row>
    <row r="744" spans="4:7" x14ac:dyDescent="0.3">
      <c r="D744" s="26"/>
      <c r="E744" s="26"/>
      <c r="F744" s="26"/>
      <c r="G744" s="26"/>
    </row>
    <row r="745" spans="4:7" x14ac:dyDescent="0.3">
      <c r="D745" s="26"/>
      <c r="E745" s="26"/>
      <c r="F745" s="26"/>
      <c r="G745" s="26"/>
    </row>
    <row r="746" spans="4:7" x14ac:dyDescent="0.3">
      <c r="D746" s="26"/>
      <c r="E746" s="26"/>
      <c r="F746" s="26"/>
      <c r="G746" s="26"/>
    </row>
    <row r="747" spans="4:7" x14ac:dyDescent="0.3">
      <c r="D747" s="26"/>
      <c r="E747" s="26"/>
      <c r="F747" s="26"/>
      <c r="G747" s="26"/>
    </row>
    <row r="748" spans="4:7" x14ac:dyDescent="0.3">
      <c r="D748" s="26"/>
      <c r="E748" s="26"/>
      <c r="F748" s="26"/>
      <c r="G748" s="26"/>
    </row>
    <row r="749" spans="4:7" x14ac:dyDescent="0.3">
      <c r="D749" s="26"/>
      <c r="E749" s="26"/>
      <c r="F749" s="26"/>
      <c r="G749" s="26"/>
    </row>
    <row r="750" spans="4:7" x14ac:dyDescent="0.3">
      <c r="D750" s="26"/>
      <c r="E750" s="26"/>
      <c r="F750" s="26"/>
      <c r="G750" s="26"/>
    </row>
    <row r="751" spans="4:7" x14ac:dyDescent="0.3">
      <c r="D751" s="26"/>
      <c r="E751" s="26"/>
      <c r="F751" s="26"/>
      <c r="G751" s="26"/>
    </row>
    <row r="752" spans="4:7" x14ac:dyDescent="0.3">
      <c r="D752" s="26"/>
      <c r="E752" s="26"/>
      <c r="F752" s="26"/>
      <c r="G752" s="26"/>
    </row>
    <row r="753" spans="4:7" x14ac:dyDescent="0.3">
      <c r="D753" s="26"/>
      <c r="E753" s="26"/>
      <c r="F753" s="26"/>
      <c r="G753" s="26"/>
    </row>
    <row r="754" spans="4:7" x14ac:dyDescent="0.3">
      <c r="D754" s="26"/>
      <c r="E754" s="26"/>
      <c r="F754" s="26"/>
      <c r="G754" s="26"/>
    </row>
    <row r="755" spans="4:7" x14ac:dyDescent="0.3">
      <c r="D755" s="26"/>
      <c r="E755" s="26"/>
      <c r="F755" s="26"/>
      <c r="G755" s="26"/>
    </row>
    <row r="756" spans="4:7" x14ac:dyDescent="0.3">
      <c r="D756" s="26"/>
      <c r="E756" s="26"/>
      <c r="F756" s="26"/>
      <c r="G756" s="26"/>
    </row>
    <row r="757" spans="4:7" x14ac:dyDescent="0.3">
      <c r="D757" s="26"/>
      <c r="E757" s="26"/>
      <c r="F757" s="26"/>
      <c r="G757" s="26"/>
    </row>
    <row r="758" spans="4:7" x14ac:dyDescent="0.3">
      <c r="D758" s="26"/>
      <c r="E758" s="26"/>
      <c r="F758" s="26"/>
      <c r="G758" s="26"/>
    </row>
    <row r="759" spans="4:7" x14ac:dyDescent="0.3">
      <c r="D759" s="26"/>
      <c r="E759" s="26"/>
      <c r="F759" s="26"/>
      <c r="G759" s="26"/>
    </row>
    <row r="760" spans="4:7" x14ac:dyDescent="0.3">
      <c r="D760" s="26"/>
      <c r="E760" s="26"/>
      <c r="F760" s="26"/>
      <c r="G760" s="26"/>
    </row>
    <row r="761" spans="4:7" x14ac:dyDescent="0.3">
      <c r="D761" s="26"/>
      <c r="E761" s="26"/>
      <c r="F761" s="26"/>
      <c r="G761" s="26"/>
    </row>
    <row r="762" spans="4:7" x14ac:dyDescent="0.3">
      <c r="D762" s="26"/>
      <c r="E762" s="26"/>
      <c r="F762" s="26"/>
      <c r="G762" s="26"/>
    </row>
    <row r="763" spans="4:7" x14ac:dyDescent="0.3">
      <c r="D763" s="26"/>
      <c r="E763" s="26"/>
      <c r="F763" s="26"/>
      <c r="G763" s="26"/>
    </row>
    <row r="764" spans="4:7" x14ac:dyDescent="0.3">
      <c r="D764" s="26"/>
      <c r="E764" s="26"/>
      <c r="F764" s="26"/>
      <c r="G764" s="26"/>
    </row>
    <row r="765" spans="4:7" x14ac:dyDescent="0.3">
      <c r="D765" s="26"/>
      <c r="E765" s="26"/>
      <c r="F765" s="26"/>
      <c r="G765" s="26"/>
    </row>
    <row r="766" spans="4:7" x14ac:dyDescent="0.3">
      <c r="D766" s="26"/>
      <c r="E766" s="26"/>
      <c r="F766" s="26"/>
      <c r="G766" s="26"/>
    </row>
    <row r="767" spans="4:7" x14ac:dyDescent="0.3">
      <c r="D767" s="26"/>
      <c r="E767" s="26"/>
      <c r="F767" s="26"/>
      <c r="G767" s="26"/>
    </row>
    <row r="768" spans="4:7" x14ac:dyDescent="0.3">
      <c r="D768" s="26"/>
      <c r="E768" s="26"/>
      <c r="F768" s="26"/>
      <c r="G768" s="26"/>
    </row>
    <row r="769" spans="4:7" x14ac:dyDescent="0.3">
      <c r="D769" s="26"/>
      <c r="E769" s="26"/>
      <c r="F769" s="26"/>
      <c r="G769" s="26"/>
    </row>
    <row r="770" spans="4:7" x14ac:dyDescent="0.3">
      <c r="D770" s="26"/>
      <c r="E770" s="26"/>
      <c r="F770" s="26"/>
      <c r="G770" s="26"/>
    </row>
    <row r="771" spans="4:7" x14ac:dyDescent="0.3">
      <c r="D771" s="26"/>
      <c r="E771" s="26"/>
      <c r="F771" s="26"/>
      <c r="G771" s="26"/>
    </row>
    <row r="772" spans="4:7" x14ac:dyDescent="0.3">
      <c r="D772" s="26"/>
      <c r="E772" s="26"/>
      <c r="F772" s="26"/>
      <c r="G772" s="26"/>
    </row>
    <row r="773" spans="4:7" x14ac:dyDescent="0.3">
      <c r="D773" s="26"/>
      <c r="E773" s="26"/>
      <c r="F773" s="26"/>
      <c r="G773" s="26"/>
    </row>
    <row r="774" spans="4:7" x14ac:dyDescent="0.3">
      <c r="D774" s="26"/>
      <c r="E774" s="26"/>
      <c r="F774" s="26"/>
      <c r="G774" s="26"/>
    </row>
    <row r="775" spans="4:7" x14ac:dyDescent="0.3">
      <c r="D775" s="26"/>
      <c r="E775" s="26"/>
      <c r="F775" s="26"/>
      <c r="G775" s="26"/>
    </row>
    <row r="776" spans="4:7" x14ac:dyDescent="0.3">
      <c r="D776" s="26"/>
      <c r="E776" s="26"/>
      <c r="F776" s="26"/>
      <c r="G776" s="26"/>
    </row>
    <row r="777" spans="4:7" x14ac:dyDescent="0.3">
      <c r="D777" s="26"/>
      <c r="E777" s="26"/>
      <c r="F777" s="26"/>
      <c r="G777" s="26"/>
    </row>
    <row r="778" spans="4:7" x14ac:dyDescent="0.3">
      <c r="D778" s="26"/>
      <c r="E778" s="26"/>
      <c r="F778" s="26"/>
      <c r="G778" s="26"/>
    </row>
    <row r="779" spans="4:7" x14ac:dyDescent="0.3">
      <c r="D779" s="26"/>
      <c r="E779" s="26"/>
      <c r="F779" s="26"/>
      <c r="G779" s="26"/>
    </row>
    <row r="780" spans="4:7" x14ac:dyDescent="0.3">
      <c r="D780" s="26"/>
      <c r="E780" s="26"/>
      <c r="F780" s="26"/>
      <c r="G780" s="26"/>
    </row>
    <row r="781" spans="4:7" x14ac:dyDescent="0.3">
      <c r="D781" s="26"/>
      <c r="E781" s="26"/>
      <c r="F781" s="26"/>
      <c r="G781" s="26"/>
    </row>
    <row r="782" spans="4:7" x14ac:dyDescent="0.3">
      <c r="D782" s="26"/>
      <c r="E782" s="26"/>
      <c r="F782" s="26"/>
      <c r="G782" s="26"/>
    </row>
    <row r="783" spans="4:7" x14ac:dyDescent="0.3">
      <c r="D783" s="26"/>
      <c r="E783" s="26"/>
      <c r="F783" s="26"/>
      <c r="G783" s="26"/>
    </row>
    <row r="784" spans="4:7" x14ac:dyDescent="0.3">
      <c r="D784" s="26"/>
      <c r="E784" s="26"/>
      <c r="F784" s="26"/>
      <c r="G784" s="26"/>
    </row>
    <row r="785" spans="4:7" x14ac:dyDescent="0.3">
      <c r="D785" s="26"/>
      <c r="E785" s="26"/>
      <c r="F785" s="26"/>
      <c r="G785" s="26"/>
    </row>
    <row r="786" spans="4:7" x14ac:dyDescent="0.3">
      <c r="D786" s="26"/>
      <c r="E786" s="26"/>
      <c r="F786" s="26"/>
      <c r="G786" s="26"/>
    </row>
    <row r="787" spans="4:7" x14ac:dyDescent="0.3">
      <c r="D787" s="26"/>
      <c r="E787" s="26"/>
      <c r="F787" s="26"/>
      <c r="G787" s="26"/>
    </row>
    <row r="788" spans="4:7" x14ac:dyDescent="0.3">
      <c r="D788" s="26"/>
      <c r="E788" s="26"/>
      <c r="F788" s="26"/>
      <c r="G788" s="26"/>
    </row>
    <row r="789" spans="4:7" x14ac:dyDescent="0.3">
      <c r="D789" s="26"/>
      <c r="E789" s="26"/>
      <c r="F789" s="26"/>
      <c r="G789" s="26"/>
    </row>
    <row r="790" spans="4:7" x14ac:dyDescent="0.3">
      <c r="D790" s="26"/>
      <c r="E790" s="26"/>
      <c r="F790" s="26"/>
      <c r="G790" s="26"/>
    </row>
    <row r="791" spans="4:7" x14ac:dyDescent="0.3">
      <c r="D791" s="26"/>
      <c r="E791" s="26"/>
      <c r="F791" s="26"/>
      <c r="G791" s="26"/>
    </row>
    <row r="792" spans="4:7" x14ac:dyDescent="0.3">
      <c r="D792" s="26"/>
      <c r="E792" s="26"/>
      <c r="F792" s="26"/>
      <c r="G792" s="26"/>
    </row>
    <row r="793" spans="4:7" x14ac:dyDescent="0.3">
      <c r="D793" s="26"/>
      <c r="E793" s="26"/>
      <c r="F793" s="26"/>
      <c r="G793" s="26"/>
    </row>
    <row r="794" spans="4:7" x14ac:dyDescent="0.3">
      <c r="D794" s="26"/>
      <c r="E794" s="26"/>
      <c r="F794" s="26"/>
      <c r="G794" s="26"/>
    </row>
    <row r="795" spans="4:7" x14ac:dyDescent="0.3">
      <c r="D795" s="26"/>
      <c r="E795" s="26"/>
      <c r="F795" s="26"/>
      <c r="G795" s="26"/>
    </row>
    <row r="796" spans="4:7" x14ac:dyDescent="0.3">
      <c r="D796" s="26"/>
      <c r="E796" s="26"/>
      <c r="F796" s="26"/>
      <c r="G796" s="26"/>
    </row>
    <row r="797" spans="4:7" x14ac:dyDescent="0.3">
      <c r="D797" s="26"/>
      <c r="E797" s="26"/>
      <c r="F797" s="26"/>
      <c r="G797" s="26"/>
    </row>
    <row r="798" spans="4:7" x14ac:dyDescent="0.3">
      <c r="D798" s="26"/>
      <c r="E798" s="26"/>
      <c r="F798" s="26"/>
      <c r="G798" s="26"/>
    </row>
    <row r="799" spans="4:7" x14ac:dyDescent="0.3">
      <c r="D799" s="26"/>
      <c r="E799" s="26"/>
      <c r="F799" s="26"/>
      <c r="G799" s="26"/>
    </row>
    <row r="800" spans="4:7" x14ac:dyDescent="0.3">
      <c r="D800" s="26"/>
      <c r="E800" s="26"/>
      <c r="F800" s="26"/>
      <c r="G800" s="26"/>
    </row>
    <row r="801" spans="4:7" x14ac:dyDescent="0.3">
      <c r="D801" s="26"/>
      <c r="E801" s="26"/>
      <c r="F801" s="26"/>
      <c r="G801" s="26"/>
    </row>
    <row r="802" spans="4:7" x14ac:dyDescent="0.3">
      <c r="D802" s="26"/>
      <c r="E802" s="26"/>
      <c r="F802" s="26"/>
      <c r="G802" s="26"/>
    </row>
    <row r="803" spans="4:7" x14ac:dyDescent="0.3">
      <c r="D803" s="26"/>
      <c r="E803" s="26"/>
      <c r="F803" s="26"/>
      <c r="G803" s="26"/>
    </row>
    <row r="804" spans="4:7" x14ac:dyDescent="0.3">
      <c r="D804" s="26"/>
      <c r="E804" s="26"/>
      <c r="F804" s="26"/>
      <c r="G804" s="26"/>
    </row>
    <row r="805" spans="4:7" x14ac:dyDescent="0.3">
      <c r="D805" s="26"/>
      <c r="E805" s="26"/>
      <c r="F805" s="26"/>
      <c r="G805" s="26"/>
    </row>
    <row r="806" spans="4:7" x14ac:dyDescent="0.3">
      <c r="D806" s="26"/>
      <c r="E806" s="26"/>
      <c r="F806" s="26"/>
      <c r="G806" s="26"/>
    </row>
    <row r="807" spans="4:7" x14ac:dyDescent="0.3">
      <c r="D807" s="26"/>
      <c r="E807" s="26"/>
      <c r="F807" s="26"/>
      <c r="G807" s="26"/>
    </row>
    <row r="808" spans="4:7" x14ac:dyDescent="0.3">
      <c r="D808" s="26"/>
      <c r="E808" s="26"/>
      <c r="F808" s="26"/>
      <c r="G808" s="26"/>
    </row>
    <row r="809" spans="4:7" x14ac:dyDescent="0.3">
      <c r="D809" s="26"/>
      <c r="E809" s="26"/>
      <c r="F809" s="26"/>
      <c r="G809" s="26"/>
    </row>
    <row r="810" spans="4:7" x14ac:dyDescent="0.3">
      <c r="D810" s="26"/>
      <c r="E810" s="26"/>
      <c r="F810" s="26"/>
      <c r="G810" s="26"/>
    </row>
    <row r="811" spans="4:7" x14ac:dyDescent="0.3">
      <c r="D811" s="26"/>
      <c r="E811" s="26"/>
      <c r="F811" s="26"/>
      <c r="G811" s="26"/>
    </row>
    <row r="812" spans="4:7" x14ac:dyDescent="0.3">
      <c r="D812" s="26"/>
      <c r="E812" s="26"/>
      <c r="F812" s="26"/>
      <c r="G812" s="26"/>
    </row>
    <row r="813" spans="4:7" x14ac:dyDescent="0.3">
      <c r="D813" s="26"/>
      <c r="E813" s="26"/>
      <c r="F813" s="26"/>
      <c r="G813" s="26"/>
    </row>
    <row r="814" spans="4:7" x14ac:dyDescent="0.3">
      <c r="D814" s="26"/>
      <c r="E814" s="26"/>
      <c r="F814" s="26"/>
      <c r="G814" s="26"/>
    </row>
    <row r="815" spans="4:7" x14ac:dyDescent="0.3">
      <c r="D815" s="26"/>
      <c r="E815" s="26"/>
      <c r="F815" s="26"/>
      <c r="G815" s="26"/>
    </row>
    <row r="816" spans="4:7" x14ac:dyDescent="0.3">
      <c r="D816" s="26"/>
      <c r="E816" s="26"/>
      <c r="F816" s="26"/>
      <c r="G816" s="26"/>
    </row>
    <row r="817" spans="4:7" x14ac:dyDescent="0.3">
      <c r="D817" s="26"/>
      <c r="E817" s="26"/>
      <c r="F817" s="26"/>
      <c r="G817" s="26"/>
    </row>
    <row r="818" spans="4:7" x14ac:dyDescent="0.3">
      <c r="D818" s="26"/>
      <c r="E818" s="26"/>
      <c r="F818" s="26"/>
      <c r="G818" s="26"/>
    </row>
    <row r="819" spans="4:7" x14ac:dyDescent="0.3">
      <c r="D819" s="26"/>
      <c r="E819" s="26"/>
      <c r="F819" s="26"/>
      <c r="G819" s="26"/>
    </row>
    <row r="820" spans="4:7" x14ac:dyDescent="0.3">
      <c r="D820" s="26"/>
      <c r="E820" s="26"/>
      <c r="F820" s="26"/>
      <c r="G820" s="26"/>
    </row>
    <row r="821" spans="4:7" x14ac:dyDescent="0.3">
      <c r="D821" s="26"/>
      <c r="E821" s="26"/>
      <c r="F821" s="26"/>
      <c r="G821" s="26"/>
    </row>
    <row r="822" spans="4:7" x14ac:dyDescent="0.3">
      <c r="D822" s="26"/>
      <c r="E822" s="26"/>
      <c r="F822" s="26"/>
      <c r="G822" s="26"/>
    </row>
    <row r="823" spans="4:7" x14ac:dyDescent="0.3">
      <c r="D823" s="26"/>
      <c r="E823" s="26"/>
      <c r="F823" s="26"/>
      <c r="G823" s="26"/>
    </row>
    <row r="824" spans="4:7" x14ac:dyDescent="0.3">
      <c r="D824" s="26"/>
      <c r="E824" s="26"/>
      <c r="F824" s="26"/>
      <c r="G824" s="26"/>
    </row>
    <row r="825" spans="4:7" x14ac:dyDescent="0.3">
      <c r="D825" s="26"/>
      <c r="E825" s="26"/>
      <c r="F825" s="26"/>
      <c r="G825" s="26"/>
    </row>
    <row r="826" spans="4:7" x14ac:dyDescent="0.3">
      <c r="D826" s="26"/>
      <c r="E826" s="26"/>
      <c r="F826" s="26"/>
      <c r="G826" s="26"/>
    </row>
    <row r="827" spans="4:7" x14ac:dyDescent="0.3">
      <c r="D827" s="26"/>
      <c r="E827" s="26"/>
      <c r="F827" s="26"/>
      <c r="G827" s="26"/>
    </row>
    <row r="828" spans="4:7" x14ac:dyDescent="0.3">
      <c r="D828" s="26"/>
      <c r="E828" s="26"/>
      <c r="F828" s="26"/>
      <c r="G828" s="26"/>
    </row>
    <row r="829" spans="4:7" x14ac:dyDescent="0.3">
      <c r="D829" s="26"/>
      <c r="E829" s="26"/>
      <c r="F829" s="26"/>
      <c r="G829" s="26"/>
    </row>
    <row r="830" spans="4:7" x14ac:dyDescent="0.3">
      <c r="D830" s="26"/>
      <c r="E830" s="26"/>
      <c r="F830" s="26"/>
      <c r="G830" s="26"/>
    </row>
    <row r="831" spans="4:7" x14ac:dyDescent="0.3">
      <c r="D831" s="26"/>
      <c r="E831" s="26"/>
      <c r="F831" s="26"/>
      <c r="G831" s="26"/>
    </row>
    <row r="832" spans="4:7" x14ac:dyDescent="0.3">
      <c r="D832" s="26"/>
      <c r="E832" s="26"/>
      <c r="F832" s="26"/>
      <c r="G832" s="26"/>
    </row>
    <row r="833" spans="4:7" x14ac:dyDescent="0.3">
      <c r="D833" s="26"/>
      <c r="E833" s="26"/>
      <c r="F833" s="26"/>
      <c r="G833" s="26"/>
    </row>
    <row r="834" spans="4:7" x14ac:dyDescent="0.3">
      <c r="D834" s="26"/>
      <c r="E834" s="26"/>
      <c r="F834" s="26"/>
      <c r="G834" s="26"/>
    </row>
    <row r="835" spans="4:7" x14ac:dyDescent="0.3">
      <c r="D835" s="26"/>
      <c r="E835" s="26"/>
      <c r="F835" s="26"/>
      <c r="G835" s="26"/>
    </row>
    <row r="836" spans="4:7" x14ac:dyDescent="0.3">
      <c r="D836" s="26"/>
      <c r="E836" s="26"/>
      <c r="F836" s="26"/>
      <c r="G836" s="26"/>
    </row>
    <row r="837" spans="4:7" x14ac:dyDescent="0.3">
      <c r="D837" s="26"/>
      <c r="E837" s="26"/>
      <c r="F837" s="26"/>
      <c r="G837" s="26"/>
    </row>
    <row r="838" spans="4:7" x14ac:dyDescent="0.3">
      <c r="D838" s="26"/>
      <c r="E838" s="26"/>
      <c r="F838" s="26"/>
      <c r="G838" s="26"/>
    </row>
    <row r="839" spans="4:7" x14ac:dyDescent="0.3">
      <c r="D839" s="26"/>
      <c r="E839" s="26"/>
      <c r="F839" s="26"/>
      <c r="G839" s="26"/>
    </row>
    <row r="840" spans="4:7" x14ac:dyDescent="0.3">
      <c r="D840" s="26"/>
      <c r="E840" s="26"/>
      <c r="F840" s="26"/>
      <c r="G840" s="26"/>
    </row>
    <row r="841" spans="4:7" x14ac:dyDescent="0.3">
      <c r="D841" s="26"/>
      <c r="E841" s="26"/>
      <c r="F841" s="26"/>
      <c r="G841" s="26"/>
    </row>
    <row r="842" spans="4:7" x14ac:dyDescent="0.3">
      <c r="D842" s="26"/>
      <c r="E842" s="26"/>
      <c r="F842" s="26"/>
      <c r="G842" s="26"/>
    </row>
    <row r="843" spans="4:7" x14ac:dyDescent="0.3">
      <c r="D843" s="26"/>
      <c r="E843" s="26"/>
      <c r="F843" s="26"/>
      <c r="G843" s="26"/>
    </row>
    <row r="844" spans="4:7" x14ac:dyDescent="0.3">
      <c r="D844" s="26"/>
      <c r="E844" s="26"/>
      <c r="F844" s="26"/>
      <c r="G844" s="26"/>
    </row>
    <row r="845" spans="4:7" x14ac:dyDescent="0.3">
      <c r="D845" s="26"/>
      <c r="E845" s="26"/>
      <c r="F845" s="26"/>
      <c r="G845" s="26"/>
    </row>
    <row r="846" spans="4:7" x14ac:dyDescent="0.3">
      <c r="D846" s="26"/>
      <c r="E846" s="26"/>
      <c r="F846" s="26"/>
      <c r="G846" s="26"/>
    </row>
    <row r="847" spans="4:7" x14ac:dyDescent="0.3">
      <c r="D847" s="26"/>
      <c r="E847" s="26"/>
      <c r="F847" s="26"/>
      <c r="G847" s="26"/>
    </row>
    <row r="848" spans="4:7" x14ac:dyDescent="0.3">
      <c r="D848" s="26"/>
      <c r="E848" s="26"/>
      <c r="F848" s="26"/>
      <c r="G848" s="26"/>
    </row>
    <row r="849" spans="4:7" x14ac:dyDescent="0.3">
      <c r="D849" s="26"/>
      <c r="E849" s="26"/>
      <c r="F849" s="26"/>
      <c r="G849" s="26"/>
    </row>
    <row r="850" spans="4:7" x14ac:dyDescent="0.3">
      <c r="D850" s="26"/>
      <c r="E850" s="26"/>
      <c r="F850" s="26"/>
      <c r="G850" s="26"/>
    </row>
    <row r="851" spans="4:7" x14ac:dyDescent="0.3">
      <c r="D851" s="26"/>
      <c r="E851" s="26"/>
      <c r="F851" s="26"/>
      <c r="G851" s="26"/>
    </row>
    <row r="852" spans="4:7" x14ac:dyDescent="0.3">
      <c r="D852" s="26"/>
      <c r="E852" s="26"/>
      <c r="F852" s="26"/>
      <c r="G852" s="26"/>
    </row>
    <row r="853" spans="4:7" x14ac:dyDescent="0.3">
      <c r="D853" s="26"/>
      <c r="E853" s="26"/>
      <c r="F853" s="26"/>
      <c r="G853" s="26"/>
    </row>
    <row r="854" spans="4:7" x14ac:dyDescent="0.3">
      <c r="D854" s="26"/>
      <c r="E854" s="26"/>
      <c r="F854" s="26"/>
      <c r="G854" s="26"/>
    </row>
    <row r="855" spans="4:7" x14ac:dyDescent="0.3">
      <c r="D855" s="26"/>
      <c r="E855" s="26"/>
      <c r="F855" s="26"/>
      <c r="G855" s="26"/>
    </row>
    <row r="856" spans="4:7" x14ac:dyDescent="0.3">
      <c r="D856" s="26"/>
      <c r="E856" s="26"/>
      <c r="F856" s="26"/>
      <c r="G856" s="26"/>
    </row>
    <row r="857" spans="4:7" x14ac:dyDescent="0.3">
      <c r="D857" s="26"/>
      <c r="E857" s="26"/>
      <c r="F857" s="26"/>
      <c r="G857" s="26"/>
    </row>
    <row r="858" spans="4:7" x14ac:dyDescent="0.3">
      <c r="D858" s="26"/>
      <c r="E858" s="26"/>
      <c r="F858" s="26"/>
      <c r="G858" s="26"/>
    </row>
    <row r="859" spans="4:7" x14ac:dyDescent="0.3">
      <c r="D859" s="26"/>
      <c r="E859" s="26"/>
      <c r="F859" s="26"/>
      <c r="G859" s="26"/>
    </row>
    <row r="860" spans="4:7" x14ac:dyDescent="0.3">
      <c r="D860" s="26"/>
      <c r="E860" s="26"/>
      <c r="F860" s="26"/>
      <c r="G860" s="26"/>
    </row>
    <row r="861" spans="4:7" x14ac:dyDescent="0.3">
      <c r="D861" s="26"/>
      <c r="E861" s="26"/>
      <c r="F861" s="26"/>
      <c r="G861" s="26"/>
    </row>
    <row r="862" spans="4:7" x14ac:dyDescent="0.3">
      <c r="D862" s="26"/>
      <c r="E862" s="26"/>
      <c r="F862" s="26"/>
      <c r="G862" s="26"/>
    </row>
    <row r="863" spans="4:7" x14ac:dyDescent="0.3">
      <c r="D863" s="26"/>
      <c r="E863" s="26"/>
      <c r="F863" s="26"/>
      <c r="G863" s="26"/>
    </row>
    <row r="864" spans="4:7" x14ac:dyDescent="0.3">
      <c r="D864" s="26"/>
      <c r="E864" s="26"/>
      <c r="F864" s="26"/>
      <c r="G864" s="26"/>
    </row>
    <row r="865" spans="4:7" x14ac:dyDescent="0.3">
      <c r="D865" s="26"/>
      <c r="E865" s="26"/>
      <c r="F865" s="26"/>
      <c r="G865" s="26"/>
    </row>
    <row r="866" spans="4:7" x14ac:dyDescent="0.3">
      <c r="D866" s="26"/>
      <c r="E866" s="26"/>
      <c r="F866" s="26"/>
      <c r="G866" s="26"/>
    </row>
    <row r="867" spans="4:7" x14ac:dyDescent="0.3">
      <c r="D867" s="26"/>
      <c r="E867" s="26"/>
      <c r="F867" s="26"/>
      <c r="G867" s="26"/>
    </row>
    <row r="868" spans="4:7" x14ac:dyDescent="0.3">
      <c r="D868" s="26"/>
      <c r="E868" s="26"/>
      <c r="F868" s="26"/>
      <c r="G868" s="26"/>
    </row>
    <row r="869" spans="4:7" x14ac:dyDescent="0.3">
      <c r="D869" s="26"/>
      <c r="E869" s="26"/>
      <c r="F869" s="26"/>
      <c r="G869" s="26"/>
    </row>
    <row r="870" spans="4:7" x14ac:dyDescent="0.3">
      <c r="D870" s="26"/>
      <c r="E870" s="26"/>
      <c r="F870" s="26"/>
      <c r="G870" s="26"/>
    </row>
    <row r="871" spans="4:7" x14ac:dyDescent="0.3">
      <c r="D871" s="26"/>
      <c r="E871" s="26"/>
      <c r="F871" s="26"/>
      <c r="G871" s="26"/>
    </row>
    <row r="872" spans="4:7" x14ac:dyDescent="0.3">
      <c r="D872" s="26"/>
      <c r="E872" s="26"/>
      <c r="F872" s="26"/>
      <c r="G872" s="26"/>
    </row>
    <row r="873" spans="4:7" x14ac:dyDescent="0.3">
      <c r="D873" s="26"/>
      <c r="E873" s="26"/>
      <c r="F873" s="26"/>
      <c r="G873" s="26"/>
    </row>
    <row r="874" spans="4:7" x14ac:dyDescent="0.3">
      <c r="D874" s="26"/>
      <c r="E874" s="26"/>
      <c r="F874" s="26"/>
      <c r="G874" s="26"/>
    </row>
    <row r="875" spans="4:7" x14ac:dyDescent="0.3">
      <c r="D875" s="26"/>
      <c r="E875" s="26"/>
      <c r="F875" s="26"/>
      <c r="G875" s="26"/>
    </row>
    <row r="876" spans="4:7" x14ac:dyDescent="0.3">
      <c r="D876" s="26"/>
      <c r="E876" s="26"/>
      <c r="F876" s="26"/>
      <c r="G876" s="26"/>
    </row>
    <row r="877" spans="4:7" x14ac:dyDescent="0.3">
      <c r="D877" s="26"/>
      <c r="E877" s="26"/>
      <c r="F877" s="26"/>
      <c r="G877" s="26"/>
    </row>
    <row r="878" spans="4:7" x14ac:dyDescent="0.3">
      <c r="D878" s="26"/>
      <c r="E878" s="26"/>
      <c r="F878" s="26"/>
      <c r="G878" s="26"/>
    </row>
    <row r="879" spans="4:7" x14ac:dyDescent="0.3">
      <c r="D879" s="26"/>
      <c r="E879" s="26"/>
      <c r="F879" s="26"/>
      <c r="G879" s="26"/>
    </row>
    <row r="880" spans="4:7" x14ac:dyDescent="0.3">
      <c r="D880" s="26"/>
      <c r="E880" s="26"/>
      <c r="F880" s="26"/>
      <c r="G880" s="26"/>
    </row>
    <row r="881" spans="4:7" x14ac:dyDescent="0.3">
      <c r="D881" s="26"/>
      <c r="E881" s="26"/>
      <c r="F881" s="26"/>
      <c r="G881" s="26"/>
    </row>
    <row r="882" spans="4:7" x14ac:dyDescent="0.3">
      <c r="D882" s="26"/>
      <c r="E882" s="26"/>
      <c r="F882" s="26"/>
      <c r="G882" s="26"/>
    </row>
    <row r="883" spans="4:7" x14ac:dyDescent="0.3">
      <c r="D883" s="26"/>
      <c r="E883" s="26"/>
      <c r="F883" s="26"/>
      <c r="G883" s="26"/>
    </row>
    <row r="884" spans="4:7" x14ac:dyDescent="0.3">
      <c r="D884" s="26"/>
      <c r="E884" s="26"/>
      <c r="F884" s="26"/>
      <c r="G884" s="26"/>
    </row>
    <row r="885" spans="4:7" x14ac:dyDescent="0.3">
      <c r="D885" s="26"/>
      <c r="E885" s="26"/>
      <c r="F885" s="26"/>
      <c r="G885" s="26"/>
    </row>
    <row r="886" spans="4:7" x14ac:dyDescent="0.3">
      <c r="D886" s="26"/>
      <c r="E886" s="26"/>
      <c r="F886" s="26"/>
      <c r="G886" s="26"/>
    </row>
    <row r="887" spans="4:7" x14ac:dyDescent="0.3">
      <c r="D887" s="26"/>
      <c r="E887" s="26"/>
      <c r="F887" s="26"/>
      <c r="G887" s="26"/>
    </row>
    <row r="888" spans="4:7" x14ac:dyDescent="0.3">
      <c r="D888" s="26"/>
      <c r="E888" s="26"/>
      <c r="F888" s="26"/>
      <c r="G888" s="26"/>
    </row>
    <row r="889" spans="4:7" x14ac:dyDescent="0.3">
      <c r="D889" s="26"/>
      <c r="E889" s="26"/>
      <c r="F889" s="26"/>
      <c r="G889" s="26"/>
    </row>
    <row r="890" spans="4:7" x14ac:dyDescent="0.3">
      <c r="D890" s="26"/>
      <c r="E890" s="26"/>
      <c r="F890" s="26"/>
      <c r="G890" s="26"/>
    </row>
    <row r="891" spans="4:7" x14ac:dyDescent="0.3">
      <c r="D891" s="26"/>
      <c r="E891" s="26"/>
      <c r="F891" s="26"/>
      <c r="G891" s="26"/>
    </row>
    <row r="892" spans="4:7" x14ac:dyDescent="0.3">
      <c r="D892" s="26"/>
      <c r="E892" s="26"/>
      <c r="F892" s="26"/>
      <c r="G892" s="26"/>
    </row>
    <row r="893" spans="4:7" x14ac:dyDescent="0.3">
      <c r="D893" s="26"/>
      <c r="E893" s="26"/>
      <c r="F893" s="26"/>
      <c r="G893" s="26"/>
    </row>
    <row r="894" spans="4:7" x14ac:dyDescent="0.3">
      <c r="D894" s="26"/>
      <c r="E894" s="26"/>
      <c r="F894" s="26"/>
      <c r="G894" s="26"/>
    </row>
    <row r="895" spans="4:7" x14ac:dyDescent="0.3">
      <c r="D895" s="26"/>
      <c r="E895" s="26"/>
      <c r="F895" s="26"/>
      <c r="G895" s="26"/>
    </row>
    <row r="896" spans="4:7" x14ac:dyDescent="0.3">
      <c r="D896" s="26"/>
      <c r="E896" s="26"/>
      <c r="F896" s="26"/>
      <c r="G896" s="26"/>
    </row>
    <row r="897" spans="4:7" x14ac:dyDescent="0.3">
      <c r="D897" s="26"/>
      <c r="E897" s="26"/>
      <c r="F897" s="26"/>
      <c r="G897" s="26"/>
    </row>
    <row r="898" spans="4:7" x14ac:dyDescent="0.3">
      <c r="D898" s="26"/>
      <c r="E898" s="26"/>
      <c r="F898" s="26"/>
      <c r="G898" s="26"/>
    </row>
    <row r="899" spans="4:7" x14ac:dyDescent="0.3">
      <c r="D899" s="26"/>
      <c r="E899" s="26"/>
      <c r="F899" s="26"/>
      <c r="G899" s="26"/>
    </row>
    <row r="900" spans="4:7" x14ac:dyDescent="0.3">
      <c r="D900" s="26"/>
      <c r="E900" s="26"/>
      <c r="F900" s="26"/>
      <c r="G900" s="26"/>
    </row>
    <row r="901" spans="4:7" x14ac:dyDescent="0.3">
      <c r="D901" s="26"/>
      <c r="E901" s="26"/>
      <c r="F901" s="26"/>
      <c r="G901" s="26"/>
    </row>
    <row r="902" spans="4:7" x14ac:dyDescent="0.3">
      <c r="D902" s="26"/>
      <c r="E902" s="26"/>
      <c r="F902" s="26"/>
      <c r="G902" s="26"/>
    </row>
    <row r="903" spans="4:7" x14ac:dyDescent="0.3">
      <c r="D903" s="26"/>
      <c r="E903" s="26"/>
      <c r="F903" s="26"/>
      <c r="G903" s="26"/>
    </row>
    <row r="904" spans="4:7" x14ac:dyDescent="0.3">
      <c r="D904" s="26"/>
      <c r="E904" s="26"/>
      <c r="F904" s="26"/>
      <c r="G904" s="26"/>
    </row>
    <row r="905" spans="4:7" x14ac:dyDescent="0.3">
      <c r="D905" s="26"/>
      <c r="E905" s="26"/>
      <c r="F905" s="26"/>
      <c r="G905" s="26"/>
    </row>
    <row r="906" spans="4:7" x14ac:dyDescent="0.3">
      <c r="D906" s="26"/>
      <c r="E906" s="26"/>
      <c r="F906" s="26"/>
      <c r="G906" s="26"/>
    </row>
    <row r="907" spans="4:7" x14ac:dyDescent="0.3">
      <c r="D907" s="26"/>
      <c r="E907" s="26"/>
      <c r="F907" s="26"/>
      <c r="G907" s="26"/>
    </row>
    <row r="908" spans="4:7" x14ac:dyDescent="0.3">
      <c r="D908" s="26"/>
      <c r="E908" s="26"/>
      <c r="F908" s="26"/>
      <c r="G908" s="26"/>
    </row>
    <row r="909" spans="4:7" x14ac:dyDescent="0.3">
      <c r="D909" s="26"/>
      <c r="E909" s="26"/>
      <c r="F909" s="26"/>
      <c r="G909" s="26"/>
    </row>
    <row r="910" spans="4:7" x14ac:dyDescent="0.3">
      <c r="D910" s="26"/>
      <c r="E910" s="26"/>
      <c r="F910" s="26"/>
      <c r="G910" s="26"/>
    </row>
    <row r="911" spans="4:7" x14ac:dyDescent="0.3">
      <c r="D911" s="26"/>
      <c r="E911" s="26"/>
      <c r="F911" s="26"/>
      <c r="G911" s="26"/>
    </row>
    <row r="912" spans="4:7" x14ac:dyDescent="0.3">
      <c r="D912" s="26"/>
      <c r="E912" s="26"/>
      <c r="F912" s="26"/>
      <c r="G912" s="26"/>
    </row>
    <row r="913" spans="4:7" x14ac:dyDescent="0.3">
      <c r="D913" s="26"/>
      <c r="E913" s="26"/>
      <c r="F913" s="26"/>
      <c r="G913" s="26"/>
    </row>
    <row r="914" spans="4:7" x14ac:dyDescent="0.3">
      <c r="D914" s="26"/>
      <c r="E914" s="26"/>
      <c r="F914" s="26"/>
      <c r="G914" s="26"/>
    </row>
    <row r="915" spans="4:7" x14ac:dyDescent="0.3">
      <c r="D915" s="26"/>
      <c r="E915" s="26"/>
      <c r="F915" s="26"/>
      <c r="G915" s="26"/>
    </row>
    <row r="916" spans="4:7" x14ac:dyDescent="0.3">
      <c r="D916" s="26"/>
      <c r="E916" s="26"/>
      <c r="F916" s="26"/>
      <c r="G916" s="26"/>
    </row>
    <row r="917" spans="4:7" x14ac:dyDescent="0.3">
      <c r="D917" s="26"/>
      <c r="E917" s="26"/>
      <c r="F917" s="26"/>
      <c r="G917" s="26"/>
    </row>
    <row r="918" spans="4:7" x14ac:dyDescent="0.3">
      <c r="D918" s="26"/>
      <c r="E918" s="26"/>
      <c r="F918" s="26"/>
      <c r="G918" s="26"/>
    </row>
    <row r="919" spans="4:7" x14ac:dyDescent="0.3">
      <c r="D919" s="26"/>
      <c r="E919" s="26"/>
      <c r="F919" s="26"/>
      <c r="G919" s="26"/>
    </row>
    <row r="920" spans="4:7" x14ac:dyDescent="0.3">
      <c r="D920" s="26"/>
      <c r="E920" s="26"/>
      <c r="F920" s="26"/>
      <c r="G920" s="26"/>
    </row>
    <row r="921" spans="4:7" x14ac:dyDescent="0.3">
      <c r="D921" s="26"/>
      <c r="E921" s="26"/>
      <c r="F921" s="26"/>
      <c r="G921" s="26"/>
    </row>
    <row r="922" spans="4:7" x14ac:dyDescent="0.3">
      <c r="D922" s="26"/>
      <c r="E922" s="26"/>
      <c r="F922" s="26"/>
      <c r="G922" s="26"/>
    </row>
    <row r="923" spans="4:7" x14ac:dyDescent="0.3">
      <c r="D923" s="26"/>
      <c r="E923" s="26"/>
      <c r="F923" s="26"/>
      <c r="G923" s="26"/>
    </row>
    <row r="924" spans="4:7" x14ac:dyDescent="0.3">
      <c r="D924" s="26"/>
      <c r="E924" s="26"/>
      <c r="F924" s="26"/>
      <c r="G924" s="26"/>
    </row>
    <row r="925" spans="4:7" x14ac:dyDescent="0.3">
      <c r="D925" s="26"/>
      <c r="E925" s="26"/>
      <c r="F925" s="26"/>
      <c r="G925" s="26"/>
    </row>
    <row r="926" spans="4:7" x14ac:dyDescent="0.3">
      <c r="D926" s="26"/>
      <c r="E926" s="26"/>
      <c r="F926" s="26"/>
      <c r="G926" s="26"/>
    </row>
    <row r="927" spans="4:7" x14ac:dyDescent="0.3">
      <c r="D927" s="26"/>
      <c r="E927" s="26"/>
      <c r="F927" s="26"/>
      <c r="G927" s="26"/>
    </row>
    <row r="928" spans="4:7" x14ac:dyDescent="0.3">
      <c r="D928" s="26"/>
      <c r="E928" s="26"/>
      <c r="F928" s="26"/>
      <c r="G928" s="26"/>
    </row>
    <row r="929" spans="4:7" x14ac:dyDescent="0.3">
      <c r="D929" s="26"/>
      <c r="E929" s="26"/>
      <c r="F929" s="26"/>
      <c r="G929" s="26"/>
    </row>
    <row r="930" spans="4:7" x14ac:dyDescent="0.3">
      <c r="D930" s="26"/>
      <c r="E930" s="26"/>
      <c r="F930" s="26"/>
      <c r="G930" s="26"/>
    </row>
    <row r="931" spans="4:7" x14ac:dyDescent="0.3">
      <c r="D931" s="26"/>
      <c r="E931" s="26"/>
      <c r="F931" s="26"/>
      <c r="G931" s="26"/>
    </row>
    <row r="932" spans="4:7" x14ac:dyDescent="0.3">
      <c r="D932" s="26"/>
      <c r="E932" s="26"/>
      <c r="F932" s="26"/>
      <c r="G932" s="26"/>
    </row>
    <row r="933" spans="4:7" x14ac:dyDescent="0.3">
      <c r="D933" s="26"/>
      <c r="E933" s="26"/>
      <c r="F933" s="26"/>
      <c r="G933" s="26"/>
    </row>
    <row r="934" spans="4:7" x14ac:dyDescent="0.3">
      <c r="D934" s="26"/>
      <c r="E934" s="26"/>
      <c r="F934" s="26"/>
      <c r="G934" s="26"/>
    </row>
    <row r="935" spans="4:7" x14ac:dyDescent="0.3">
      <c r="D935" s="26"/>
      <c r="E935" s="26"/>
      <c r="F935" s="26"/>
      <c r="G935" s="26"/>
    </row>
    <row r="936" spans="4:7" x14ac:dyDescent="0.3">
      <c r="D936" s="26"/>
      <c r="E936" s="26"/>
      <c r="F936" s="26"/>
      <c r="G936" s="26"/>
    </row>
    <row r="937" spans="4:7" x14ac:dyDescent="0.3">
      <c r="D937" s="26"/>
      <c r="E937" s="26"/>
      <c r="F937" s="26"/>
      <c r="G937" s="26"/>
    </row>
    <row r="938" spans="4:7" x14ac:dyDescent="0.3">
      <c r="D938" s="26"/>
      <c r="E938" s="26"/>
      <c r="F938" s="26"/>
      <c r="G938" s="26"/>
    </row>
    <row r="939" spans="4:7" x14ac:dyDescent="0.3">
      <c r="D939" s="26"/>
      <c r="E939" s="26"/>
      <c r="F939" s="26"/>
      <c r="G939" s="26"/>
    </row>
    <row r="940" spans="4:7" x14ac:dyDescent="0.3">
      <c r="D940" s="26"/>
      <c r="E940" s="26"/>
      <c r="F940" s="26"/>
      <c r="G940" s="26"/>
    </row>
    <row r="941" spans="4:7" x14ac:dyDescent="0.3">
      <c r="D941" s="26"/>
      <c r="E941" s="26"/>
      <c r="F941" s="26"/>
      <c r="G941" s="26"/>
    </row>
    <row r="942" spans="4:7" x14ac:dyDescent="0.3">
      <c r="D942" s="26"/>
      <c r="E942" s="26"/>
      <c r="F942" s="26"/>
      <c r="G942" s="26"/>
    </row>
    <row r="943" spans="4:7" x14ac:dyDescent="0.3">
      <c r="D943" s="26"/>
      <c r="E943" s="26"/>
      <c r="F943" s="26"/>
      <c r="G943" s="26"/>
    </row>
    <row r="944" spans="4:7" x14ac:dyDescent="0.3">
      <c r="D944" s="26"/>
      <c r="E944" s="26"/>
      <c r="F944" s="26"/>
      <c r="G944" s="26"/>
    </row>
    <row r="945" spans="4:7" x14ac:dyDescent="0.3">
      <c r="D945" s="26"/>
      <c r="E945" s="26"/>
      <c r="F945" s="26"/>
      <c r="G945" s="26"/>
    </row>
    <row r="946" spans="4:7" x14ac:dyDescent="0.3">
      <c r="D946" s="26"/>
      <c r="E946" s="26"/>
      <c r="F946" s="26"/>
      <c r="G946" s="26"/>
    </row>
    <row r="947" spans="4:7" x14ac:dyDescent="0.3">
      <c r="D947" s="26"/>
      <c r="E947" s="26"/>
      <c r="F947" s="26"/>
      <c r="G947" s="26"/>
    </row>
    <row r="948" spans="4:7" x14ac:dyDescent="0.3">
      <c r="D948" s="26"/>
      <c r="E948" s="26"/>
      <c r="F948" s="26"/>
      <c r="G948" s="26"/>
    </row>
    <row r="949" spans="4:7" x14ac:dyDescent="0.3">
      <c r="D949" s="26"/>
      <c r="E949" s="26"/>
      <c r="F949" s="26"/>
      <c r="G949" s="26"/>
    </row>
    <row r="950" spans="4:7" x14ac:dyDescent="0.3">
      <c r="D950" s="26"/>
      <c r="E950" s="26"/>
      <c r="F950" s="26"/>
      <c r="G950" s="26"/>
    </row>
    <row r="951" spans="4:7" x14ac:dyDescent="0.3">
      <c r="D951" s="26"/>
      <c r="E951" s="26"/>
      <c r="F951" s="26"/>
      <c r="G951" s="26"/>
    </row>
    <row r="952" spans="4:7" x14ac:dyDescent="0.3">
      <c r="D952" s="26"/>
      <c r="E952" s="26"/>
      <c r="F952" s="26"/>
      <c r="G952" s="26"/>
    </row>
    <row r="953" spans="4:7" x14ac:dyDescent="0.3">
      <c r="D953" s="26"/>
      <c r="E953" s="26"/>
      <c r="F953" s="26"/>
      <c r="G953" s="26"/>
    </row>
    <row r="954" spans="4:7" x14ac:dyDescent="0.3">
      <c r="D954" s="26"/>
      <c r="E954" s="26"/>
      <c r="F954" s="26"/>
      <c r="G954" s="26"/>
    </row>
    <row r="955" spans="4:7" x14ac:dyDescent="0.3">
      <c r="D955" s="26"/>
      <c r="E955" s="26"/>
      <c r="F955" s="26"/>
      <c r="G955" s="26"/>
    </row>
    <row r="956" spans="4:7" x14ac:dyDescent="0.3">
      <c r="D956" s="26"/>
      <c r="E956" s="26"/>
      <c r="F956" s="26"/>
      <c r="G956" s="26"/>
    </row>
    <row r="957" spans="4:7" x14ac:dyDescent="0.3">
      <c r="D957" s="26"/>
      <c r="E957" s="26"/>
      <c r="F957" s="26"/>
      <c r="G957" s="26"/>
    </row>
    <row r="958" spans="4:7" x14ac:dyDescent="0.3">
      <c r="D958" s="26"/>
      <c r="E958" s="26"/>
      <c r="F958" s="26"/>
      <c r="G958" s="26"/>
    </row>
    <row r="959" spans="4:7" x14ac:dyDescent="0.3">
      <c r="D959" s="26"/>
      <c r="E959" s="26"/>
      <c r="F959" s="26"/>
      <c r="G959" s="26"/>
    </row>
    <row r="960" spans="4:7" x14ac:dyDescent="0.3">
      <c r="D960" s="26"/>
      <c r="E960" s="26"/>
      <c r="F960" s="26"/>
      <c r="G960" s="26"/>
    </row>
    <row r="961" spans="4:7" x14ac:dyDescent="0.3">
      <c r="D961" s="26"/>
      <c r="E961" s="26"/>
      <c r="F961" s="26"/>
      <c r="G961" s="26"/>
    </row>
    <row r="962" spans="4:7" x14ac:dyDescent="0.3">
      <c r="D962" s="26"/>
      <c r="E962" s="26"/>
      <c r="F962" s="26"/>
      <c r="G962" s="26"/>
    </row>
    <row r="963" spans="4:7" x14ac:dyDescent="0.3">
      <c r="D963" s="26"/>
      <c r="E963" s="26"/>
      <c r="F963" s="26"/>
      <c r="G963" s="26"/>
    </row>
    <row r="964" spans="4:7" x14ac:dyDescent="0.3">
      <c r="D964" s="26"/>
      <c r="E964" s="26"/>
      <c r="F964" s="26"/>
      <c r="G964" s="26"/>
    </row>
    <row r="965" spans="4:7" x14ac:dyDescent="0.3">
      <c r="D965" s="26"/>
      <c r="E965" s="26"/>
      <c r="F965" s="26"/>
      <c r="G965" s="26"/>
    </row>
    <row r="966" spans="4:7" x14ac:dyDescent="0.3">
      <c r="D966" s="26"/>
      <c r="E966" s="26"/>
      <c r="F966" s="26"/>
      <c r="G966" s="26"/>
    </row>
    <row r="967" spans="4:7" x14ac:dyDescent="0.3">
      <c r="D967" s="26"/>
      <c r="E967" s="26"/>
      <c r="F967" s="26"/>
      <c r="G967" s="26"/>
    </row>
    <row r="968" spans="4:7" x14ac:dyDescent="0.3">
      <c r="D968" s="26"/>
      <c r="E968" s="26"/>
      <c r="F968" s="26"/>
      <c r="G968" s="26"/>
    </row>
    <row r="969" spans="4:7" x14ac:dyDescent="0.3">
      <c r="D969" s="26"/>
      <c r="E969" s="26"/>
      <c r="F969" s="26"/>
      <c r="G969" s="26"/>
    </row>
    <row r="970" spans="4:7" x14ac:dyDescent="0.3">
      <c r="D970" s="26"/>
      <c r="E970" s="26"/>
      <c r="F970" s="26"/>
      <c r="G970" s="26"/>
    </row>
    <row r="971" spans="4:7" x14ac:dyDescent="0.3">
      <c r="D971" s="26"/>
      <c r="E971" s="26"/>
      <c r="F971" s="26"/>
      <c r="G971" s="26"/>
    </row>
    <row r="972" spans="4:7" x14ac:dyDescent="0.3">
      <c r="D972" s="26"/>
      <c r="E972" s="26"/>
      <c r="F972" s="26"/>
      <c r="G972" s="26"/>
    </row>
    <row r="973" spans="4:7" x14ac:dyDescent="0.3">
      <c r="D973" s="26"/>
      <c r="E973" s="26"/>
      <c r="F973" s="26"/>
      <c r="G973" s="26"/>
    </row>
    <row r="974" spans="4:7" x14ac:dyDescent="0.3">
      <c r="D974" s="26"/>
      <c r="E974" s="26"/>
      <c r="F974" s="26"/>
      <c r="G974" s="26"/>
    </row>
    <row r="975" spans="4:7" x14ac:dyDescent="0.3">
      <c r="D975" s="26"/>
      <c r="E975" s="26"/>
      <c r="F975" s="26"/>
      <c r="G975" s="26"/>
    </row>
    <row r="976" spans="4:7" x14ac:dyDescent="0.3">
      <c r="D976" s="26"/>
      <c r="E976" s="26"/>
      <c r="F976" s="26"/>
      <c r="G976" s="26"/>
    </row>
    <row r="977" spans="4:7" x14ac:dyDescent="0.3">
      <c r="D977" s="26"/>
      <c r="E977" s="26"/>
      <c r="F977" s="26"/>
      <c r="G977" s="26"/>
    </row>
    <row r="978" spans="4:7" x14ac:dyDescent="0.3">
      <c r="D978" s="26"/>
      <c r="E978" s="26"/>
      <c r="F978" s="26"/>
      <c r="G978" s="26"/>
    </row>
    <row r="979" spans="4:7" x14ac:dyDescent="0.3">
      <c r="D979" s="26"/>
      <c r="E979" s="26"/>
      <c r="F979" s="26"/>
      <c r="G979" s="26"/>
    </row>
    <row r="980" spans="4:7" x14ac:dyDescent="0.3">
      <c r="D980" s="26"/>
      <c r="E980" s="26"/>
      <c r="F980" s="26"/>
      <c r="G980" s="26"/>
    </row>
    <row r="981" spans="4:7" x14ac:dyDescent="0.3">
      <c r="D981" s="26"/>
      <c r="E981" s="26"/>
      <c r="F981" s="26"/>
      <c r="G981" s="26"/>
    </row>
    <row r="982" spans="4:7" x14ac:dyDescent="0.3">
      <c r="D982" s="26"/>
      <c r="E982" s="26"/>
      <c r="F982" s="26"/>
      <c r="G982" s="26"/>
    </row>
    <row r="983" spans="4:7" x14ac:dyDescent="0.3">
      <c r="D983" s="26"/>
      <c r="E983" s="26"/>
      <c r="F983" s="26"/>
      <c r="G983" s="26"/>
    </row>
    <row r="984" spans="4:7" x14ac:dyDescent="0.3">
      <c r="D984" s="26"/>
      <c r="E984" s="26"/>
      <c r="F984" s="26"/>
      <c r="G984" s="26"/>
    </row>
    <row r="985" spans="4:7" x14ac:dyDescent="0.3">
      <c r="D985" s="26"/>
      <c r="E985" s="26"/>
      <c r="F985" s="26"/>
      <c r="G985" s="26"/>
    </row>
    <row r="986" spans="4:7" x14ac:dyDescent="0.3">
      <c r="D986" s="26"/>
      <c r="E986" s="26"/>
      <c r="F986" s="26"/>
      <c r="G986" s="26"/>
    </row>
    <row r="987" spans="4:7" x14ac:dyDescent="0.3">
      <c r="D987" s="26"/>
      <c r="E987" s="26"/>
      <c r="F987" s="26"/>
      <c r="G987" s="26"/>
    </row>
    <row r="988" spans="4:7" x14ac:dyDescent="0.3">
      <c r="D988" s="26"/>
      <c r="E988" s="26"/>
      <c r="F988" s="26"/>
      <c r="G988" s="26"/>
    </row>
    <row r="989" spans="4:7" x14ac:dyDescent="0.3">
      <c r="D989" s="26"/>
      <c r="E989" s="26"/>
      <c r="F989" s="26"/>
      <c r="G989" s="26"/>
    </row>
    <row r="990" spans="4:7" x14ac:dyDescent="0.3">
      <c r="D990" s="26"/>
      <c r="E990" s="26"/>
      <c r="F990" s="26"/>
      <c r="G990" s="26"/>
    </row>
    <row r="991" spans="4:7" x14ac:dyDescent="0.3">
      <c r="D991" s="26"/>
      <c r="E991" s="26"/>
      <c r="F991" s="26"/>
      <c r="G991" s="26"/>
    </row>
    <row r="992" spans="4:7" x14ac:dyDescent="0.3">
      <c r="D992" s="26"/>
      <c r="E992" s="26"/>
      <c r="F992" s="26"/>
      <c r="G992" s="26"/>
    </row>
    <row r="993" spans="4:7" x14ac:dyDescent="0.3">
      <c r="D993" s="26"/>
      <c r="E993" s="26"/>
      <c r="F993" s="26"/>
      <c r="G993" s="26"/>
    </row>
    <row r="994" spans="4:7" x14ac:dyDescent="0.3">
      <c r="D994" s="26"/>
      <c r="E994" s="26"/>
      <c r="F994" s="26"/>
      <c r="G994" s="26"/>
    </row>
    <row r="995" spans="4:7" x14ac:dyDescent="0.3">
      <c r="D995" s="26"/>
      <c r="E995" s="26"/>
      <c r="F995" s="26"/>
      <c r="G995" s="26"/>
    </row>
    <row r="996" spans="4:7" x14ac:dyDescent="0.3">
      <c r="D996" s="26"/>
      <c r="E996" s="26"/>
      <c r="F996" s="26"/>
      <c r="G996" s="26"/>
    </row>
    <row r="997" spans="4:7" x14ac:dyDescent="0.3">
      <c r="D997" s="26"/>
      <c r="E997" s="26"/>
      <c r="F997" s="26"/>
      <c r="G997" s="26"/>
    </row>
    <row r="998" spans="4:7" x14ac:dyDescent="0.3">
      <c r="D998" s="26"/>
      <c r="E998" s="26"/>
      <c r="F998" s="26"/>
      <c r="G998" s="26"/>
    </row>
    <row r="999" spans="4:7" x14ac:dyDescent="0.3">
      <c r="D999" s="26"/>
      <c r="E999" s="26"/>
      <c r="F999" s="26"/>
      <c r="G999" s="26"/>
    </row>
    <row r="1000" spans="4:7" x14ac:dyDescent="0.3">
      <c r="D1000" s="26"/>
      <c r="E1000" s="26"/>
      <c r="F1000" s="26"/>
      <c r="G1000" s="26"/>
    </row>
    <row r="1001" spans="4:7" x14ac:dyDescent="0.3">
      <c r="D1001" s="26"/>
      <c r="E1001" s="26"/>
      <c r="F1001" s="26"/>
      <c r="G1001" s="26"/>
    </row>
    <row r="1002" spans="4:7" x14ac:dyDescent="0.3">
      <c r="D1002" s="26"/>
      <c r="E1002" s="26"/>
      <c r="F1002" s="26"/>
      <c r="G1002" s="26"/>
    </row>
    <row r="1003" spans="4:7" x14ac:dyDescent="0.3">
      <c r="D1003" s="26"/>
      <c r="E1003" s="26"/>
      <c r="F1003" s="26"/>
      <c r="G1003" s="26"/>
    </row>
    <row r="1004" spans="4:7" x14ac:dyDescent="0.3">
      <c r="D1004" s="26"/>
      <c r="E1004" s="26"/>
      <c r="F1004" s="26"/>
      <c r="G1004" s="26"/>
    </row>
    <row r="1005" spans="4:7" x14ac:dyDescent="0.3">
      <c r="D1005" s="26"/>
      <c r="E1005" s="26"/>
      <c r="F1005" s="26"/>
      <c r="G1005" s="26"/>
    </row>
    <row r="1006" spans="4:7" x14ac:dyDescent="0.3">
      <c r="D1006" s="26"/>
      <c r="E1006" s="26"/>
      <c r="F1006" s="26"/>
      <c r="G1006" s="26"/>
    </row>
    <row r="1007" spans="4:7" x14ac:dyDescent="0.3">
      <c r="D1007" s="26"/>
      <c r="E1007" s="26"/>
      <c r="F1007" s="26"/>
      <c r="G1007" s="26"/>
    </row>
    <row r="1008" spans="4:7" x14ac:dyDescent="0.3">
      <c r="D1008" s="26"/>
      <c r="E1008" s="26"/>
      <c r="F1008" s="26"/>
      <c r="G1008" s="26"/>
    </row>
    <row r="1009" spans="4:7" x14ac:dyDescent="0.3">
      <c r="D1009" s="26"/>
      <c r="E1009" s="26"/>
      <c r="F1009" s="26"/>
      <c r="G1009" s="26"/>
    </row>
    <row r="1010" spans="4:7" x14ac:dyDescent="0.3">
      <c r="D1010" s="26"/>
      <c r="E1010" s="26"/>
      <c r="F1010" s="26"/>
      <c r="G1010" s="26"/>
    </row>
    <row r="1011" spans="4:7" x14ac:dyDescent="0.3">
      <c r="D1011" s="26"/>
      <c r="E1011" s="26"/>
      <c r="F1011" s="26"/>
      <c r="G1011" s="26"/>
    </row>
    <row r="1012" spans="4:7" x14ac:dyDescent="0.3">
      <c r="D1012" s="26"/>
      <c r="E1012" s="26"/>
      <c r="F1012" s="26"/>
      <c r="G1012" s="26"/>
    </row>
    <row r="1013" spans="4:7" x14ac:dyDescent="0.3">
      <c r="D1013" s="26"/>
      <c r="E1013" s="26"/>
      <c r="F1013" s="26"/>
      <c r="G1013" s="26"/>
    </row>
    <row r="1014" spans="4:7" x14ac:dyDescent="0.3">
      <c r="D1014" s="26"/>
      <c r="E1014" s="26"/>
      <c r="F1014" s="26"/>
      <c r="G1014" s="26"/>
    </row>
    <row r="1015" spans="4:7" x14ac:dyDescent="0.3">
      <c r="D1015" s="26"/>
      <c r="E1015" s="26"/>
      <c r="F1015" s="26"/>
      <c r="G1015" s="26"/>
    </row>
    <row r="1016" spans="4:7" x14ac:dyDescent="0.3">
      <c r="D1016" s="26"/>
      <c r="E1016" s="26"/>
      <c r="F1016" s="26"/>
      <c r="G1016" s="26"/>
    </row>
    <row r="1017" spans="4:7" x14ac:dyDescent="0.3">
      <c r="D1017" s="26"/>
      <c r="E1017" s="26"/>
      <c r="F1017" s="26"/>
      <c r="G1017" s="26"/>
    </row>
    <row r="1018" spans="4:7" x14ac:dyDescent="0.3">
      <c r="D1018" s="26"/>
      <c r="E1018" s="26"/>
      <c r="F1018" s="26"/>
      <c r="G1018" s="26"/>
    </row>
    <row r="1019" spans="4:7" x14ac:dyDescent="0.3">
      <c r="D1019" s="26"/>
      <c r="E1019" s="26"/>
      <c r="F1019" s="26"/>
      <c r="G1019" s="26"/>
    </row>
    <row r="1020" spans="4:7" x14ac:dyDescent="0.3">
      <c r="D1020" s="26"/>
      <c r="E1020" s="26"/>
      <c r="F1020" s="26"/>
      <c r="G1020" s="26"/>
    </row>
    <row r="1021" spans="4:7" x14ac:dyDescent="0.3">
      <c r="D1021" s="26"/>
      <c r="E1021" s="26"/>
      <c r="F1021" s="26"/>
      <c r="G1021" s="26"/>
    </row>
    <row r="1022" spans="4:7" x14ac:dyDescent="0.3">
      <c r="D1022" s="26"/>
      <c r="E1022" s="26"/>
      <c r="F1022" s="26"/>
      <c r="G1022" s="26"/>
    </row>
    <row r="1023" spans="4:7" x14ac:dyDescent="0.3">
      <c r="D1023" s="26"/>
      <c r="E1023" s="26"/>
      <c r="F1023" s="26"/>
      <c r="G1023" s="26"/>
    </row>
    <row r="1024" spans="4:7" x14ac:dyDescent="0.3">
      <c r="D1024" s="26"/>
      <c r="E1024" s="26"/>
      <c r="F1024" s="26"/>
      <c r="G1024" s="26"/>
    </row>
    <row r="1025" spans="4:7" x14ac:dyDescent="0.3">
      <c r="D1025" s="26"/>
      <c r="E1025" s="26"/>
      <c r="F1025" s="26"/>
      <c r="G1025" s="26"/>
    </row>
    <row r="1026" spans="4:7" x14ac:dyDescent="0.3">
      <c r="D1026" s="26"/>
      <c r="E1026" s="26"/>
      <c r="F1026" s="26"/>
      <c r="G1026" s="26"/>
    </row>
    <row r="1027" spans="4:7" x14ac:dyDescent="0.3">
      <c r="D1027" s="26"/>
      <c r="E1027" s="26"/>
      <c r="F1027" s="26"/>
      <c r="G1027" s="26"/>
    </row>
    <row r="1028" spans="4:7" x14ac:dyDescent="0.3">
      <c r="D1028" s="26"/>
      <c r="E1028" s="26"/>
      <c r="F1028" s="26"/>
      <c r="G1028" s="26"/>
    </row>
    <row r="1029" spans="4:7" x14ac:dyDescent="0.3">
      <c r="D1029" s="26"/>
      <c r="E1029" s="26"/>
      <c r="F1029" s="26"/>
      <c r="G1029" s="26"/>
    </row>
    <row r="1030" spans="4:7" x14ac:dyDescent="0.3">
      <c r="D1030" s="26"/>
      <c r="E1030" s="26"/>
      <c r="F1030" s="26"/>
      <c r="G1030" s="26"/>
    </row>
    <row r="1031" spans="4:7" x14ac:dyDescent="0.3">
      <c r="D1031" s="26"/>
      <c r="E1031" s="26"/>
      <c r="F1031" s="26"/>
      <c r="G1031" s="26"/>
    </row>
    <row r="1032" spans="4:7" x14ac:dyDescent="0.3">
      <c r="D1032" s="26"/>
      <c r="E1032" s="26"/>
      <c r="F1032" s="26"/>
      <c r="G1032" s="26"/>
    </row>
    <row r="1033" spans="4:7" x14ac:dyDescent="0.3">
      <c r="D1033" s="26"/>
      <c r="E1033" s="26"/>
      <c r="F1033" s="26"/>
      <c r="G1033" s="26"/>
    </row>
    <row r="1034" spans="4:7" x14ac:dyDescent="0.3">
      <c r="D1034" s="26"/>
      <c r="E1034" s="26"/>
      <c r="F1034" s="26"/>
      <c r="G1034" s="26"/>
    </row>
    <row r="1035" spans="4:7" x14ac:dyDescent="0.3">
      <c r="D1035" s="26"/>
      <c r="E1035" s="26"/>
      <c r="F1035" s="26"/>
      <c r="G1035" s="26"/>
    </row>
    <row r="1036" spans="4:7" x14ac:dyDescent="0.3">
      <c r="D1036" s="26"/>
      <c r="E1036" s="26"/>
      <c r="F1036" s="26"/>
      <c r="G1036" s="26"/>
    </row>
    <row r="1037" spans="4:7" x14ac:dyDescent="0.3">
      <c r="D1037" s="26"/>
      <c r="E1037" s="26"/>
      <c r="F1037" s="26"/>
      <c r="G1037" s="26"/>
    </row>
    <row r="1038" spans="4:7" x14ac:dyDescent="0.3">
      <c r="D1038" s="26"/>
      <c r="E1038" s="26"/>
      <c r="F1038" s="26"/>
      <c r="G1038" s="26"/>
    </row>
    <row r="1039" spans="4:7" x14ac:dyDescent="0.3">
      <c r="D1039" s="26"/>
      <c r="E1039" s="26"/>
      <c r="F1039" s="26"/>
      <c r="G1039" s="26"/>
    </row>
    <row r="1040" spans="4:7" x14ac:dyDescent="0.3">
      <c r="D1040" s="26"/>
      <c r="E1040" s="26"/>
      <c r="F1040" s="26"/>
      <c r="G1040" s="26"/>
    </row>
    <row r="1041" spans="4:7" x14ac:dyDescent="0.3">
      <c r="D1041" s="26"/>
      <c r="E1041" s="26"/>
      <c r="F1041" s="26"/>
      <c r="G1041" s="26"/>
    </row>
    <row r="1042" spans="4:7" x14ac:dyDescent="0.3">
      <c r="D1042" s="26"/>
      <c r="E1042" s="26"/>
      <c r="F1042" s="26"/>
      <c r="G1042" s="26"/>
    </row>
    <row r="1043" spans="4:7" x14ac:dyDescent="0.3">
      <c r="D1043" s="26"/>
      <c r="E1043" s="26"/>
      <c r="F1043" s="26"/>
      <c r="G1043" s="26"/>
    </row>
    <row r="1044" spans="4:7" x14ac:dyDescent="0.3">
      <c r="D1044" s="26"/>
      <c r="E1044" s="26"/>
      <c r="F1044" s="26"/>
      <c r="G1044" s="26"/>
    </row>
    <row r="1045" spans="4:7" x14ac:dyDescent="0.3">
      <c r="D1045" s="26"/>
      <c r="E1045" s="26"/>
      <c r="F1045" s="26"/>
      <c r="G1045" s="26"/>
    </row>
    <row r="1046" spans="4:7" x14ac:dyDescent="0.3">
      <c r="D1046" s="26"/>
      <c r="E1046" s="26"/>
      <c r="F1046" s="26"/>
      <c r="G1046" s="26"/>
    </row>
    <row r="1047" spans="4:7" x14ac:dyDescent="0.3">
      <c r="D1047" s="26"/>
      <c r="E1047" s="26"/>
      <c r="F1047" s="26"/>
      <c r="G1047" s="26"/>
    </row>
    <row r="1048" spans="4:7" x14ac:dyDescent="0.3">
      <c r="D1048" s="26"/>
      <c r="E1048" s="26"/>
      <c r="F1048" s="26"/>
      <c r="G1048" s="26"/>
    </row>
    <row r="1049" spans="4:7" x14ac:dyDescent="0.3">
      <c r="D1049" s="26"/>
      <c r="E1049" s="26"/>
      <c r="F1049" s="26"/>
      <c r="G1049" s="26"/>
    </row>
    <row r="1050" spans="4:7" x14ac:dyDescent="0.3">
      <c r="D1050" s="26"/>
      <c r="E1050" s="26"/>
      <c r="F1050" s="26"/>
      <c r="G1050" s="26"/>
    </row>
    <row r="1051" spans="4:7" x14ac:dyDescent="0.3">
      <c r="D1051" s="26"/>
      <c r="E1051" s="26"/>
      <c r="F1051" s="26"/>
      <c r="G1051" s="26"/>
    </row>
    <row r="1052" spans="4:7" x14ac:dyDescent="0.3">
      <c r="D1052" s="26"/>
      <c r="E1052" s="26"/>
      <c r="F1052" s="26"/>
      <c r="G1052" s="26"/>
    </row>
    <row r="1053" spans="4:7" x14ac:dyDescent="0.3">
      <c r="D1053" s="26"/>
      <c r="E1053" s="26"/>
      <c r="F1053" s="26"/>
      <c r="G1053" s="26"/>
    </row>
    <row r="1054" spans="4:7" x14ac:dyDescent="0.3">
      <c r="D1054" s="26"/>
      <c r="E1054" s="26"/>
      <c r="F1054" s="26"/>
      <c r="G1054" s="26"/>
    </row>
    <row r="1055" spans="4:7" x14ac:dyDescent="0.3">
      <c r="D1055" s="26"/>
      <c r="E1055" s="26"/>
      <c r="F1055" s="26"/>
      <c r="G1055" s="26"/>
    </row>
    <row r="1056" spans="4:7" x14ac:dyDescent="0.3">
      <c r="D1056" s="26"/>
      <c r="E1056" s="26"/>
      <c r="F1056" s="26"/>
      <c r="G1056" s="26"/>
    </row>
    <row r="1057" spans="4:7" x14ac:dyDescent="0.3">
      <c r="D1057" s="26"/>
      <c r="E1057" s="26"/>
      <c r="F1057" s="26"/>
      <c r="G1057" s="26"/>
    </row>
    <row r="1058" spans="4:7" x14ac:dyDescent="0.3">
      <c r="D1058" s="26"/>
      <c r="E1058" s="26"/>
      <c r="F1058" s="26"/>
      <c r="G1058" s="26"/>
    </row>
    <row r="1059" spans="4:7" x14ac:dyDescent="0.3">
      <c r="D1059" s="26"/>
      <c r="E1059" s="26"/>
      <c r="F1059" s="26"/>
      <c r="G1059" s="26"/>
    </row>
    <row r="1060" spans="4:7" x14ac:dyDescent="0.3">
      <c r="D1060" s="26"/>
      <c r="E1060" s="26"/>
      <c r="F1060" s="26"/>
      <c r="G1060" s="26"/>
    </row>
    <row r="1061" spans="4:7" x14ac:dyDescent="0.3">
      <c r="D1061" s="26"/>
      <c r="E1061" s="26"/>
      <c r="F1061" s="26"/>
      <c r="G1061" s="26"/>
    </row>
    <row r="1062" spans="4:7" x14ac:dyDescent="0.3">
      <c r="D1062" s="26"/>
      <c r="E1062" s="26"/>
      <c r="F1062" s="26"/>
      <c r="G1062" s="26"/>
    </row>
    <row r="1063" spans="4:7" x14ac:dyDescent="0.3">
      <c r="D1063" s="26"/>
      <c r="E1063" s="26"/>
      <c r="F1063" s="26"/>
      <c r="G1063" s="26"/>
    </row>
    <row r="1064" spans="4:7" x14ac:dyDescent="0.3">
      <c r="D1064" s="26"/>
      <c r="E1064" s="26"/>
      <c r="F1064" s="26"/>
      <c r="G1064" s="26"/>
    </row>
    <row r="1065" spans="4:7" x14ac:dyDescent="0.3">
      <c r="D1065" s="26"/>
      <c r="E1065" s="26"/>
      <c r="F1065" s="26"/>
      <c r="G1065" s="26"/>
    </row>
    <row r="1066" spans="4:7" x14ac:dyDescent="0.3">
      <c r="D1066" s="26"/>
      <c r="E1066" s="26"/>
      <c r="F1066" s="26"/>
      <c r="G1066" s="26"/>
    </row>
    <row r="1067" spans="4:7" x14ac:dyDescent="0.3">
      <c r="D1067" s="26"/>
      <c r="E1067" s="26"/>
      <c r="F1067" s="26"/>
      <c r="G1067" s="26"/>
    </row>
    <row r="1068" spans="4:7" x14ac:dyDescent="0.3">
      <c r="D1068" s="26"/>
      <c r="E1068" s="26"/>
      <c r="F1068" s="26"/>
      <c r="G1068" s="26"/>
    </row>
    <row r="1069" spans="4:7" x14ac:dyDescent="0.3">
      <c r="D1069" s="26"/>
      <c r="E1069" s="26"/>
      <c r="F1069" s="26"/>
      <c r="G1069" s="26"/>
    </row>
    <row r="1070" spans="4:7" x14ac:dyDescent="0.3">
      <c r="D1070" s="26"/>
      <c r="E1070" s="26"/>
      <c r="F1070" s="26"/>
      <c r="G1070" s="26"/>
    </row>
    <row r="1071" spans="4:7" x14ac:dyDescent="0.3">
      <c r="D1071" s="26"/>
      <c r="E1071" s="26"/>
      <c r="F1071" s="26"/>
      <c r="G1071" s="26"/>
    </row>
    <row r="1072" spans="4:7" x14ac:dyDescent="0.3">
      <c r="D1072" s="26"/>
      <c r="E1072" s="26"/>
      <c r="F1072" s="26"/>
      <c r="G1072" s="26"/>
    </row>
    <row r="1073" spans="4:7" x14ac:dyDescent="0.3">
      <c r="D1073" s="26"/>
      <c r="E1073" s="26"/>
      <c r="F1073" s="26"/>
      <c r="G1073" s="26"/>
    </row>
    <row r="1074" spans="4:7" x14ac:dyDescent="0.3">
      <c r="D1074" s="26"/>
      <c r="E1074" s="26"/>
      <c r="F1074" s="26"/>
      <c r="G1074" s="26"/>
    </row>
    <row r="1075" spans="4:7" x14ac:dyDescent="0.3">
      <c r="D1075" s="26"/>
      <c r="E1075" s="26"/>
      <c r="F1075" s="26"/>
      <c r="G1075" s="26"/>
    </row>
    <row r="1076" spans="4:7" x14ac:dyDescent="0.3">
      <c r="D1076" s="26"/>
      <c r="E1076" s="26"/>
      <c r="F1076" s="26"/>
      <c r="G1076" s="26"/>
    </row>
    <row r="1077" spans="4:7" x14ac:dyDescent="0.3">
      <c r="D1077" s="26"/>
      <c r="E1077" s="26"/>
      <c r="F1077" s="26"/>
      <c r="G1077" s="26"/>
    </row>
    <row r="1078" spans="4:7" x14ac:dyDescent="0.3">
      <c r="D1078" s="26"/>
      <c r="E1078" s="26"/>
      <c r="F1078" s="26"/>
      <c r="G1078" s="26"/>
    </row>
    <row r="1079" spans="4:7" x14ac:dyDescent="0.3">
      <c r="D1079" s="26"/>
      <c r="E1079" s="26"/>
      <c r="F1079" s="26"/>
      <c r="G1079" s="26"/>
    </row>
    <row r="1080" spans="4:7" x14ac:dyDescent="0.3">
      <c r="D1080" s="26"/>
      <c r="E1080" s="26"/>
      <c r="F1080" s="26"/>
      <c r="G1080" s="26"/>
    </row>
    <row r="1081" spans="4:7" x14ac:dyDescent="0.3">
      <c r="D1081" s="26"/>
      <c r="E1081" s="26"/>
      <c r="F1081" s="26"/>
      <c r="G1081" s="26"/>
    </row>
    <row r="1082" spans="4:7" x14ac:dyDescent="0.3">
      <c r="D1082" s="26"/>
      <c r="E1082" s="26"/>
      <c r="F1082" s="26"/>
      <c r="G1082" s="26"/>
    </row>
    <row r="1083" spans="4:7" x14ac:dyDescent="0.3">
      <c r="D1083" s="26"/>
      <c r="E1083" s="26"/>
      <c r="F1083" s="26"/>
      <c r="G1083" s="26"/>
    </row>
    <row r="1084" spans="4:7" x14ac:dyDescent="0.3">
      <c r="D1084" s="26"/>
      <c r="E1084" s="26"/>
      <c r="F1084" s="26"/>
      <c r="G1084" s="26"/>
    </row>
    <row r="1085" spans="4:7" x14ac:dyDescent="0.3">
      <c r="D1085" s="26"/>
      <c r="E1085" s="26"/>
      <c r="F1085" s="26"/>
      <c r="G1085" s="26"/>
    </row>
    <row r="1086" spans="4:7" x14ac:dyDescent="0.3">
      <c r="D1086" s="26"/>
      <c r="E1086" s="26"/>
      <c r="F1086" s="26"/>
      <c r="G1086" s="26"/>
    </row>
    <row r="1087" spans="4:7" x14ac:dyDescent="0.3">
      <c r="D1087" s="26"/>
      <c r="E1087" s="26"/>
      <c r="F1087" s="26"/>
      <c r="G1087" s="26"/>
    </row>
    <row r="1088" spans="4:7" x14ac:dyDescent="0.3">
      <c r="D1088" s="26"/>
      <c r="E1088" s="26"/>
      <c r="F1088" s="26"/>
      <c r="G1088" s="26"/>
    </row>
    <row r="1089" spans="4:7" x14ac:dyDescent="0.3">
      <c r="D1089" s="26"/>
      <c r="E1089" s="26"/>
      <c r="F1089" s="26"/>
      <c r="G1089" s="26"/>
    </row>
    <row r="1090" spans="4:7" x14ac:dyDescent="0.3">
      <c r="D1090" s="26"/>
      <c r="E1090" s="26"/>
      <c r="F1090" s="26"/>
      <c r="G1090" s="26"/>
    </row>
    <row r="1091" spans="4:7" x14ac:dyDescent="0.3">
      <c r="D1091" s="26"/>
      <c r="E1091" s="26"/>
      <c r="F1091" s="26"/>
      <c r="G1091" s="26"/>
    </row>
    <row r="1092" spans="4:7" x14ac:dyDescent="0.3">
      <c r="D1092" s="26"/>
      <c r="E1092" s="26"/>
      <c r="F1092" s="26"/>
      <c r="G1092" s="26"/>
    </row>
    <row r="1093" spans="4:7" x14ac:dyDescent="0.3">
      <c r="D1093" s="26"/>
      <c r="E1093" s="26"/>
      <c r="F1093" s="26"/>
      <c r="G1093" s="26"/>
    </row>
    <row r="1094" spans="4:7" x14ac:dyDescent="0.3">
      <c r="D1094" s="26"/>
      <c r="E1094" s="26"/>
      <c r="F1094" s="26"/>
      <c r="G1094" s="26"/>
    </row>
    <row r="1095" spans="4:7" x14ac:dyDescent="0.3">
      <c r="D1095" s="26"/>
      <c r="E1095" s="26"/>
      <c r="F1095" s="26"/>
      <c r="G1095" s="26"/>
    </row>
    <row r="1096" spans="4:7" x14ac:dyDescent="0.3">
      <c r="D1096" s="26"/>
      <c r="E1096" s="26"/>
      <c r="F1096" s="26"/>
      <c r="G1096" s="26"/>
    </row>
    <row r="1097" spans="4:7" x14ac:dyDescent="0.3">
      <c r="D1097" s="26"/>
      <c r="E1097" s="26"/>
      <c r="F1097" s="26"/>
      <c r="G1097" s="26"/>
    </row>
    <row r="1098" spans="4:7" x14ac:dyDescent="0.3">
      <c r="D1098" s="26"/>
      <c r="E1098" s="26"/>
      <c r="F1098" s="26"/>
      <c r="G1098" s="26"/>
    </row>
    <row r="1099" spans="4:7" x14ac:dyDescent="0.3">
      <c r="D1099" s="26"/>
      <c r="E1099" s="26"/>
      <c r="F1099" s="26"/>
      <c r="G1099" s="26"/>
    </row>
    <row r="1100" spans="4:7" x14ac:dyDescent="0.3">
      <c r="D1100" s="26"/>
      <c r="E1100" s="26"/>
      <c r="F1100" s="26"/>
      <c r="G1100" s="26"/>
    </row>
    <row r="1101" spans="4:7" x14ac:dyDescent="0.3">
      <c r="D1101" s="26"/>
      <c r="E1101" s="26"/>
      <c r="F1101" s="26"/>
      <c r="G1101" s="26"/>
    </row>
    <row r="1102" spans="4:7" x14ac:dyDescent="0.3">
      <c r="D1102" s="26"/>
      <c r="E1102" s="26"/>
      <c r="F1102" s="26"/>
      <c r="G1102" s="26"/>
    </row>
    <row r="1103" spans="4:7" x14ac:dyDescent="0.3">
      <c r="D1103" s="26"/>
      <c r="E1103" s="26"/>
      <c r="F1103" s="26"/>
      <c r="G1103" s="26"/>
    </row>
    <row r="1104" spans="4:7" x14ac:dyDescent="0.3">
      <c r="D1104" s="26"/>
      <c r="E1104" s="26"/>
      <c r="F1104" s="26"/>
      <c r="G1104" s="26"/>
    </row>
    <row r="1105" spans="4:7" x14ac:dyDescent="0.3">
      <c r="D1105" s="26"/>
      <c r="E1105" s="26"/>
      <c r="F1105" s="26"/>
      <c r="G1105" s="26"/>
    </row>
    <row r="1106" spans="4:7" x14ac:dyDescent="0.3">
      <c r="D1106" s="26"/>
      <c r="E1106" s="26"/>
      <c r="F1106" s="26"/>
      <c r="G1106" s="26"/>
    </row>
    <row r="1107" spans="4:7" x14ac:dyDescent="0.3">
      <c r="D1107" s="26"/>
      <c r="E1107" s="26"/>
      <c r="F1107" s="26"/>
      <c r="G1107" s="26"/>
    </row>
    <row r="1108" spans="4:7" x14ac:dyDescent="0.3">
      <c r="D1108" s="26"/>
      <c r="E1108" s="26"/>
      <c r="F1108" s="26"/>
      <c r="G1108" s="26"/>
    </row>
    <row r="1109" spans="4:7" x14ac:dyDescent="0.3">
      <c r="D1109" s="26"/>
      <c r="E1109" s="26"/>
      <c r="F1109" s="26"/>
      <c r="G1109" s="26"/>
    </row>
    <row r="1110" spans="4:7" x14ac:dyDescent="0.3">
      <c r="D1110" s="26"/>
      <c r="E1110" s="26"/>
      <c r="F1110" s="26"/>
      <c r="G1110" s="26"/>
    </row>
    <row r="1111" spans="4:7" x14ac:dyDescent="0.3">
      <c r="D1111" s="26"/>
      <c r="E1111" s="26"/>
      <c r="F1111" s="26"/>
      <c r="G1111" s="26"/>
    </row>
    <row r="1112" spans="4:7" x14ac:dyDescent="0.3">
      <c r="D1112" s="26"/>
      <c r="E1112" s="26"/>
      <c r="F1112" s="26"/>
      <c r="G1112" s="26"/>
    </row>
    <row r="1113" spans="4:7" x14ac:dyDescent="0.3">
      <c r="D1113" s="26"/>
      <c r="E1113" s="26"/>
      <c r="F1113" s="26"/>
      <c r="G1113" s="26"/>
    </row>
    <row r="1114" spans="4:7" x14ac:dyDescent="0.3">
      <c r="D1114" s="26"/>
      <c r="E1114" s="26"/>
      <c r="F1114" s="26"/>
      <c r="G1114" s="26"/>
    </row>
    <row r="1115" spans="4:7" x14ac:dyDescent="0.3">
      <c r="D1115" s="26"/>
      <c r="E1115" s="26"/>
      <c r="F1115" s="26"/>
      <c r="G1115" s="26"/>
    </row>
    <row r="1116" spans="4:7" x14ac:dyDescent="0.3">
      <c r="D1116" s="26"/>
      <c r="E1116" s="26"/>
      <c r="F1116" s="26"/>
      <c r="G1116" s="26"/>
    </row>
    <row r="1117" spans="4:7" x14ac:dyDescent="0.3">
      <c r="D1117" s="26"/>
      <c r="E1117" s="26"/>
      <c r="F1117" s="26"/>
      <c r="G1117" s="26"/>
    </row>
    <row r="1118" spans="4:7" x14ac:dyDescent="0.3">
      <c r="D1118" s="26"/>
      <c r="E1118" s="26"/>
      <c r="F1118" s="26"/>
      <c r="G1118" s="26"/>
    </row>
    <row r="1119" spans="4:7" x14ac:dyDescent="0.3">
      <c r="D1119" s="26"/>
      <c r="E1119" s="26"/>
      <c r="F1119" s="26"/>
      <c r="G1119" s="26"/>
    </row>
    <row r="1120" spans="4:7" x14ac:dyDescent="0.3">
      <c r="D1120" s="26"/>
      <c r="E1120" s="26"/>
      <c r="F1120" s="26"/>
      <c r="G1120" s="26"/>
    </row>
    <row r="1121" spans="4:7" x14ac:dyDescent="0.3">
      <c r="D1121" s="26"/>
      <c r="E1121" s="26"/>
      <c r="F1121" s="26"/>
      <c r="G1121" s="26"/>
    </row>
    <row r="1122" spans="4:7" x14ac:dyDescent="0.3">
      <c r="D1122" s="26"/>
      <c r="E1122" s="26"/>
      <c r="F1122" s="26"/>
      <c r="G1122" s="26"/>
    </row>
    <row r="1123" spans="4:7" x14ac:dyDescent="0.3">
      <c r="D1123" s="26"/>
      <c r="E1123" s="26"/>
      <c r="F1123" s="26"/>
      <c r="G1123" s="26"/>
    </row>
    <row r="1124" spans="4:7" x14ac:dyDescent="0.3">
      <c r="D1124" s="26"/>
      <c r="E1124" s="26"/>
      <c r="F1124" s="26"/>
      <c r="G1124" s="26"/>
    </row>
    <row r="1125" spans="4:7" x14ac:dyDescent="0.3">
      <c r="D1125" s="26"/>
      <c r="E1125" s="26"/>
      <c r="F1125" s="26"/>
      <c r="G1125" s="26"/>
    </row>
    <row r="1126" spans="4:7" x14ac:dyDescent="0.3">
      <c r="D1126" s="26"/>
      <c r="E1126" s="26"/>
      <c r="F1126" s="26"/>
      <c r="G1126" s="26"/>
    </row>
    <row r="1127" spans="4:7" x14ac:dyDescent="0.3">
      <c r="D1127" s="26"/>
      <c r="E1127" s="26"/>
      <c r="F1127" s="26"/>
      <c r="G1127" s="26"/>
    </row>
    <row r="1128" spans="4:7" x14ac:dyDescent="0.3">
      <c r="D1128" s="26"/>
      <c r="E1128" s="26"/>
      <c r="F1128" s="26"/>
      <c r="G1128" s="26"/>
    </row>
    <row r="1129" spans="4:7" x14ac:dyDescent="0.3">
      <c r="D1129" s="26"/>
      <c r="E1129" s="26"/>
      <c r="F1129" s="26"/>
      <c r="G1129" s="26"/>
    </row>
    <row r="1130" spans="4:7" x14ac:dyDescent="0.3">
      <c r="D1130" s="26"/>
      <c r="E1130" s="26"/>
      <c r="F1130" s="26"/>
      <c r="G1130" s="26"/>
    </row>
    <row r="1131" spans="4:7" x14ac:dyDescent="0.3">
      <c r="D1131" s="26"/>
      <c r="E1131" s="26"/>
      <c r="F1131" s="26"/>
      <c r="G1131" s="26"/>
    </row>
    <row r="1132" spans="4:7" x14ac:dyDescent="0.3">
      <c r="D1132" s="26"/>
      <c r="E1132" s="26"/>
      <c r="F1132" s="26"/>
      <c r="G1132" s="26"/>
    </row>
    <row r="1133" spans="4:7" x14ac:dyDescent="0.3">
      <c r="D1133" s="26"/>
      <c r="E1133" s="26"/>
      <c r="F1133" s="26"/>
      <c r="G1133" s="26"/>
    </row>
    <row r="1134" spans="4:7" x14ac:dyDescent="0.3">
      <c r="D1134" s="26"/>
      <c r="E1134" s="26"/>
      <c r="F1134" s="26"/>
      <c r="G1134" s="26"/>
    </row>
    <row r="1135" spans="4:7" x14ac:dyDescent="0.3">
      <c r="D1135" s="26"/>
      <c r="E1135" s="26"/>
      <c r="F1135" s="26"/>
      <c r="G1135" s="26"/>
    </row>
    <row r="1136" spans="4:7" x14ac:dyDescent="0.3">
      <c r="D1136" s="26"/>
      <c r="E1136" s="26"/>
      <c r="F1136" s="26"/>
      <c r="G1136" s="26"/>
    </row>
    <row r="1137" spans="4:7" x14ac:dyDescent="0.3">
      <c r="D1137" s="26"/>
      <c r="E1137" s="26"/>
      <c r="F1137" s="26"/>
      <c r="G1137" s="26"/>
    </row>
    <row r="1138" spans="4:7" x14ac:dyDescent="0.3">
      <c r="D1138" s="26"/>
      <c r="E1138" s="26"/>
      <c r="F1138" s="26"/>
      <c r="G1138" s="26"/>
    </row>
    <row r="1139" spans="4:7" x14ac:dyDescent="0.3">
      <c r="D1139" s="26"/>
      <c r="E1139" s="26"/>
      <c r="F1139" s="26"/>
      <c r="G1139" s="26"/>
    </row>
    <row r="1140" spans="4:7" x14ac:dyDescent="0.3">
      <c r="D1140" s="26"/>
      <c r="E1140" s="26"/>
      <c r="F1140" s="26"/>
      <c r="G1140" s="26"/>
    </row>
    <row r="1141" spans="4:7" x14ac:dyDescent="0.3">
      <c r="D1141" s="26"/>
      <c r="E1141" s="26"/>
      <c r="F1141" s="26"/>
      <c r="G1141" s="26"/>
    </row>
    <row r="1142" spans="4:7" x14ac:dyDescent="0.3">
      <c r="D1142" s="26"/>
      <c r="E1142" s="26"/>
      <c r="F1142" s="26"/>
      <c r="G1142" s="26"/>
    </row>
    <row r="1143" spans="4:7" x14ac:dyDescent="0.3">
      <c r="D1143" s="26"/>
      <c r="E1143" s="26"/>
      <c r="F1143" s="26"/>
      <c r="G1143" s="26"/>
    </row>
    <row r="1144" spans="4:7" x14ac:dyDescent="0.3">
      <c r="D1144" s="26"/>
      <c r="E1144" s="26"/>
      <c r="F1144" s="26"/>
      <c r="G1144" s="26"/>
    </row>
    <row r="1145" spans="4:7" x14ac:dyDescent="0.3">
      <c r="D1145" s="26"/>
      <c r="E1145" s="26"/>
      <c r="F1145" s="26"/>
      <c r="G1145" s="26"/>
    </row>
    <row r="1146" spans="4:7" x14ac:dyDescent="0.3">
      <c r="D1146" s="26"/>
      <c r="E1146" s="26"/>
      <c r="F1146" s="26"/>
      <c r="G1146" s="26"/>
    </row>
    <row r="1147" spans="4:7" x14ac:dyDescent="0.3">
      <c r="D1147" s="26"/>
      <c r="E1147" s="26"/>
      <c r="F1147" s="26"/>
      <c r="G1147" s="26"/>
    </row>
    <row r="1148" spans="4:7" x14ac:dyDescent="0.3">
      <c r="D1148" s="26"/>
      <c r="E1148" s="26"/>
      <c r="F1148" s="26"/>
      <c r="G1148" s="26"/>
    </row>
    <row r="1149" spans="4:7" x14ac:dyDescent="0.3">
      <c r="D1149" s="26"/>
      <c r="E1149" s="26"/>
      <c r="F1149" s="26"/>
      <c r="G1149" s="26"/>
    </row>
    <row r="1150" spans="4:7" x14ac:dyDescent="0.3">
      <c r="D1150" s="26"/>
      <c r="E1150" s="26"/>
      <c r="F1150" s="26"/>
      <c r="G1150" s="26"/>
    </row>
    <row r="1151" spans="4:7" x14ac:dyDescent="0.3">
      <c r="D1151" s="26"/>
      <c r="E1151" s="26"/>
      <c r="F1151" s="26"/>
      <c r="G1151" s="26"/>
    </row>
    <row r="1152" spans="4:7" x14ac:dyDescent="0.3">
      <c r="D1152" s="26"/>
      <c r="E1152" s="26"/>
      <c r="F1152" s="26"/>
      <c r="G1152" s="26"/>
    </row>
    <row r="1153" spans="4:7" x14ac:dyDescent="0.3">
      <c r="D1153" s="26"/>
      <c r="E1153" s="26"/>
      <c r="F1153" s="26"/>
      <c r="G1153" s="26"/>
    </row>
    <row r="1154" spans="4:7" x14ac:dyDescent="0.3">
      <c r="D1154" s="26"/>
      <c r="E1154" s="26"/>
      <c r="F1154" s="26"/>
      <c r="G1154" s="26"/>
    </row>
    <row r="1155" spans="4:7" x14ac:dyDescent="0.3">
      <c r="D1155" s="26"/>
      <c r="E1155" s="26"/>
      <c r="F1155" s="26"/>
      <c r="G1155" s="26"/>
    </row>
    <row r="1156" spans="4:7" x14ac:dyDescent="0.3">
      <c r="D1156" s="26"/>
      <c r="E1156" s="26"/>
      <c r="F1156" s="26"/>
      <c r="G1156" s="26"/>
    </row>
    <row r="1157" spans="4:7" x14ac:dyDescent="0.3">
      <c r="D1157" s="26"/>
      <c r="E1157" s="26"/>
      <c r="F1157" s="26"/>
      <c r="G1157" s="26"/>
    </row>
    <row r="1158" spans="4:7" x14ac:dyDescent="0.3">
      <c r="D1158" s="26"/>
      <c r="E1158" s="26"/>
      <c r="F1158" s="26"/>
      <c r="G1158" s="26"/>
    </row>
    <row r="1159" spans="4:7" x14ac:dyDescent="0.3">
      <c r="D1159" s="26"/>
      <c r="E1159" s="26"/>
      <c r="F1159" s="26"/>
      <c r="G1159" s="26"/>
    </row>
    <row r="1160" spans="4:7" x14ac:dyDescent="0.3">
      <c r="D1160" s="26"/>
      <c r="E1160" s="26"/>
      <c r="F1160" s="26"/>
      <c r="G1160" s="26"/>
    </row>
    <row r="1161" spans="4:7" x14ac:dyDescent="0.3">
      <c r="D1161" s="26"/>
      <c r="E1161" s="26"/>
      <c r="F1161" s="26"/>
      <c r="G1161" s="26"/>
    </row>
    <row r="1162" spans="4:7" x14ac:dyDescent="0.3">
      <c r="D1162" s="26"/>
      <c r="E1162" s="26"/>
      <c r="F1162" s="26"/>
      <c r="G1162" s="26"/>
    </row>
    <row r="1163" spans="4:7" x14ac:dyDescent="0.3">
      <c r="D1163" s="26"/>
      <c r="E1163" s="26"/>
      <c r="F1163" s="26"/>
      <c r="G1163" s="26"/>
    </row>
    <row r="1164" spans="4:7" x14ac:dyDescent="0.3">
      <c r="D1164" s="26"/>
      <c r="E1164" s="26"/>
      <c r="F1164" s="26"/>
      <c r="G1164" s="26"/>
    </row>
    <row r="1165" spans="4:7" x14ac:dyDescent="0.3">
      <c r="D1165" s="26"/>
      <c r="E1165" s="26"/>
      <c r="F1165" s="26"/>
      <c r="G1165" s="26"/>
    </row>
    <row r="1166" spans="4:7" x14ac:dyDescent="0.3">
      <c r="D1166" s="26"/>
      <c r="E1166" s="26"/>
      <c r="F1166" s="26"/>
      <c r="G1166" s="26"/>
    </row>
    <row r="1167" spans="4:7" x14ac:dyDescent="0.3">
      <c r="D1167" s="26"/>
      <c r="E1167" s="26"/>
      <c r="F1167" s="26"/>
      <c r="G1167" s="26"/>
    </row>
    <row r="1168" spans="4:7" x14ac:dyDescent="0.3">
      <c r="D1168" s="26"/>
      <c r="E1168" s="26"/>
      <c r="F1168" s="26"/>
      <c r="G1168" s="26"/>
    </row>
    <row r="1169" spans="4:7" x14ac:dyDescent="0.3">
      <c r="D1169" s="26"/>
      <c r="E1169" s="26"/>
      <c r="F1169" s="26"/>
      <c r="G1169" s="26"/>
    </row>
    <row r="1170" spans="4:7" x14ac:dyDescent="0.3">
      <c r="D1170" s="26"/>
      <c r="E1170" s="26"/>
      <c r="F1170" s="26"/>
      <c r="G1170" s="26"/>
    </row>
    <row r="1171" spans="4:7" x14ac:dyDescent="0.3">
      <c r="D1171" s="26"/>
      <c r="E1171" s="26"/>
      <c r="F1171" s="26"/>
      <c r="G1171" s="26"/>
    </row>
    <row r="1172" spans="4:7" x14ac:dyDescent="0.3">
      <c r="D1172" s="26"/>
      <c r="E1172" s="26"/>
      <c r="F1172" s="26"/>
      <c r="G1172" s="26"/>
    </row>
    <row r="1173" spans="4:7" x14ac:dyDescent="0.3">
      <c r="D1173" s="26"/>
      <c r="E1173" s="26"/>
      <c r="F1173" s="26"/>
      <c r="G1173" s="26"/>
    </row>
    <row r="1174" spans="4:7" x14ac:dyDescent="0.3">
      <c r="D1174" s="26"/>
      <c r="E1174" s="26"/>
      <c r="F1174" s="26"/>
      <c r="G1174" s="26"/>
    </row>
    <row r="1175" spans="4:7" x14ac:dyDescent="0.3">
      <c r="D1175" s="26"/>
      <c r="E1175" s="26"/>
      <c r="F1175" s="26"/>
      <c r="G1175" s="26"/>
    </row>
    <row r="1176" spans="4:7" x14ac:dyDescent="0.3">
      <c r="D1176" s="26"/>
      <c r="E1176" s="26"/>
      <c r="F1176" s="26"/>
      <c r="G1176" s="26"/>
    </row>
    <row r="1177" spans="4:7" x14ac:dyDescent="0.3">
      <c r="D1177" s="26"/>
      <c r="E1177" s="26"/>
      <c r="F1177" s="26"/>
      <c r="G1177" s="26"/>
    </row>
    <row r="1178" spans="4:7" x14ac:dyDescent="0.3">
      <c r="D1178" s="26"/>
      <c r="E1178" s="26"/>
      <c r="F1178" s="26"/>
      <c r="G1178" s="26"/>
    </row>
    <row r="1179" spans="4:7" x14ac:dyDescent="0.3">
      <c r="D1179" s="26"/>
      <c r="E1179" s="26"/>
      <c r="F1179" s="26"/>
      <c r="G1179" s="26"/>
    </row>
    <row r="1180" spans="4:7" x14ac:dyDescent="0.3">
      <c r="D1180" s="26"/>
      <c r="E1180" s="26"/>
      <c r="F1180" s="26"/>
      <c r="G1180" s="26"/>
    </row>
    <row r="1181" spans="4:7" x14ac:dyDescent="0.3">
      <c r="D1181" s="26"/>
      <c r="E1181" s="26"/>
      <c r="F1181" s="26"/>
      <c r="G1181" s="26"/>
    </row>
    <row r="1182" spans="4:7" x14ac:dyDescent="0.3">
      <c r="D1182" s="26"/>
      <c r="E1182" s="26"/>
      <c r="F1182" s="26"/>
      <c r="G1182" s="26"/>
    </row>
    <row r="1183" spans="4:7" x14ac:dyDescent="0.3">
      <c r="D1183" s="26"/>
      <c r="E1183" s="26"/>
      <c r="F1183" s="26"/>
      <c r="G1183" s="26"/>
    </row>
    <row r="1184" spans="4:7" x14ac:dyDescent="0.3">
      <c r="D1184" s="26"/>
      <c r="E1184" s="26"/>
      <c r="F1184" s="26"/>
      <c r="G1184" s="26"/>
    </row>
    <row r="1185" spans="4:7" x14ac:dyDescent="0.3">
      <c r="D1185" s="26"/>
      <c r="E1185" s="26"/>
      <c r="F1185" s="26"/>
      <c r="G1185" s="26"/>
    </row>
    <row r="1186" spans="4:7" x14ac:dyDescent="0.3">
      <c r="D1186" s="26"/>
      <c r="E1186" s="26"/>
      <c r="F1186" s="26"/>
      <c r="G1186" s="26"/>
    </row>
    <row r="1187" spans="4:7" x14ac:dyDescent="0.3">
      <c r="D1187" s="26"/>
      <c r="E1187" s="26"/>
      <c r="F1187" s="26"/>
      <c r="G1187" s="26"/>
    </row>
    <row r="1188" spans="4:7" x14ac:dyDescent="0.3">
      <c r="D1188" s="26"/>
      <c r="E1188" s="26"/>
      <c r="F1188" s="26"/>
      <c r="G1188" s="26"/>
    </row>
    <row r="1189" spans="4:7" x14ac:dyDescent="0.3">
      <c r="D1189" s="26"/>
      <c r="E1189" s="26"/>
      <c r="F1189" s="26"/>
      <c r="G1189" s="26"/>
    </row>
    <row r="1190" spans="4:7" x14ac:dyDescent="0.3">
      <c r="D1190" s="26"/>
      <c r="E1190" s="26"/>
      <c r="F1190" s="26"/>
      <c r="G1190" s="26"/>
    </row>
    <row r="1191" spans="4:7" x14ac:dyDescent="0.3">
      <c r="D1191" s="26"/>
      <c r="E1191" s="26"/>
      <c r="F1191" s="26"/>
      <c r="G1191" s="26"/>
    </row>
    <row r="1192" spans="4:7" x14ac:dyDescent="0.3">
      <c r="D1192" s="26"/>
      <c r="E1192" s="26"/>
      <c r="F1192" s="26"/>
      <c r="G1192" s="26"/>
    </row>
    <row r="1193" spans="4:7" x14ac:dyDescent="0.3">
      <c r="D1193" s="26"/>
      <c r="E1193" s="26"/>
      <c r="F1193" s="26"/>
      <c r="G1193" s="26"/>
    </row>
    <row r="1194" spans="4:7" x14ac:dyDescent="0.3">
      <c r="D1194" s="26"/>
      <c r="E1194" s="26"/>
      <c r="F1194" s="26"/>
      <c r="G1194" s="26"/>
    </row>
    <row r="1195" spans="4:7" x14ac:dyDescent="0.3">
      <c r="D1195" s="26"/>
      <c r="E1195" s="26"/>
      <c r="F1195" s="26"/>
      <c r="G1195" s="26"/>
    </row>
    <row r="1196" spans="4:7" x14ac:dyDescent="0.3">
      <c r="D1196" s="26"/>
      <c r="E1196" s="26"/>
      <c r="F1196" s="26"/>
      <c r="G1196" s="26"/>
    </row>
    <row r="1197" spans="4:7" x14ac:dyDescent="0.3">
      <c r="D1197" s="26"/>
      <c r="E1197" s="26"/>
      <c r="F1197" s="26"/>
      <c r="G1197" s="26"/>
    </row>
    <row r="1198" spans="4:7" x14ac:dyDescent="0.3">
      <c r="D1198" s="26"/>
      <c r="E1198" s="26"/>
      <c r="F1198" s="26"/>
      <c r="G1198" s="26"/>
    </row>
    <row r="1199" spans="4:7" x14ac:dyDescent="0.3">
      <c r="D1199" s="26"/>
      <c r="E1199" s="26"/>
      <c r="F1199" s="26"/>
      <c r="G1199" s="26"/>
    </row>
    <row r="1200" spans="4:7" x14ac:dyDescent="0.3">
      <c r="D1200" s="26"/>
      <c r="E1200" s="26"/>
      <c r="F1200" s="26"/>
      <c r="G1200" s="26"/>
    </row>
    <row r="1201" spans="4:7" x14ac:dyDescent="0.3">
      <c r="D1201" s="26"/>
      <c r="E1201" s="26"/>
      <c r="F1201" s="26"/>
      <c r="G1201" s="26"/>
    </row>
    <row r="1202" spans="4:7" x14ac:dyDescent="0.3">
      <c r="D1202" s="26"/>
      <c r="E1202" s="26"/>
      <c r="F1202" s="26"/>
      <c r="G1202" s="26"/>
    </row>
    <row r="1203" spans="4:7" x14ac:dyDescent="0.3">
      <c r="D1203" s="26"/>
      <c r="E1203" s="26"/>
      <c r="F1203" s="26"/>
      <c r="G1203" s="26"/>
    </row>
    <row r="1204" spans="4:7" x14ac:dyDescent="0.3">
      <c r="D1204" s="26"/>
      <c r="E1204" s="26"/>
      <c r="F1204" s="26"/>
      <c r="G1204" s="26"/>
    </row>
    <row r="1205" spans="4:7" x14ac:dyDescent="0.3">
      <c r="D1205" s="26"/>
      <c r="E1205" s="26"/>
      <c r="F1205" s="26"/>
      <c r="G1205" s="26"/>
    </row>
    <row r="1206" spans="4:7" x14ac:dyDescent="0.3">
      <c r="D1206" s="26"/>
      <c r="E1206" s="26"/>
      <c r="F1206" s="26"/>
      <c r="G1206" s="26"/>
    </row>
    <row r="1207" spans="4:7" x14ac:dyDescent="0.3">
      <c r="D1207" s="26"/>
      <c r="E1207" s="26"/>
      <c r="F1207" s="26"/>
      <c r="G1207" s="26"/>
    </row>
    <row r="1208" spans="4:7" x14ac:dyDescent="0.3">
      <c r="D1208" s="26"/>
      <c r="E1208" s="26"/>
      <c r="F1208" s="26"/>
      <c r="G1208" s="26"/>
    </row>
    <row r="1209" spans="4:7" x14ac:dyDescent="0.3">
      <c r="D1209" s="26"/>
      <c r="E1209" s="26"/>
      <c r="F1209" s="26"/>
      <c r="G1209" s="26"/>
    </row>
    <row r="1210" spans="4:7" x14ac:dyDescent="0.3">
      <c r="D1210" s="26"/>
      <c r="E1210" s="26"/>
      <c r="F1210" s="26"/>
      <c r="G1210" s="26"/>
    </row>
    <row r="1211" spans="4:7" x14ac:dyDescent="0.3">
      <c r="D1211" s="26"/>
      <c r="E1211" s="26"/>
      <c r="F1211" s="26"/>
      <c r="G1211" s="26"/>
    </row>
    <row r="1212" spans="4:7" x14ac:dyDescent="0.3">
      <c r="D1212" s="26"/>
      <c r="E1212" s="26"/>
      <c r="F1212" s="26"/>
      <c r="G1212" s="26"/>
    </row>
    <row r="1213" spans="4:7" x14ac:dyDescent="0.3">
      <c r="D1213" s="26"/>
      <c r="E1213" s="26"/>
      <c r="F1213" s="26"/>
      <c r="G1213" s="26"/>
    </row>
    <row r="1214" spans="4:7" x14ac:dyDescent="0.3">
      <c r="D1214" s="26"/>
      <c r="E1214" s="26"/>
      <c r="F1214" s="26"/>
      <c r="G1214" s="26"/>
    </row>
    <row r="1215" spans="4:7" x14ac:dyDescent="0.3">
      <c r="D1215" s="26"/>
      <c r="E1215" s="26"/>
      <c r="F1215" s="26"/>
      <c r="G1215" s="26"/>
    </row>
    <row r="1216" spans="4:7" x14ac:dyDescent="0.3">
      <c r="D1216" s="26"/>
      <c r="E1216" s="26"/>
      <c r="F1216" s="26"/>
      <c r="G1216" s="26"/>
    </row>
    <row r="1217" spans="4:7" x14ac:dyDescent="0.3">
      <c r="D1217" s="26"/>
      <c r="E1217" s="26"/>
      <c r="F1217" s="26"/>
      <c r="G1217" s="26"/>
    </row>
    <row r="1218" spans="4:7" x14ac:dyDescent="0.3">
      <c r="D1218" s="26"/>
      <c r="E1218" s="26"/>
      <c r="F1218" s="26"/>
      <c r="G1218" s="26"/>
    </row>
    <row r="1219" spans="4:7" x14ac:dyDescent="0.3">
      <c r="D1219" s="26"/>
      <c r="E1219" s="26"/>
      <c r="F1219" s="26"/>
      <c r="G1219" s="26"/>
    </row>
    <row r="1220" spans="4:7" x14ac:dyDescent="0.3">
      <c r="D1220" s="26"/>
      <c r="E1220" s="26"/>
      <c r="F1220" s="26"/>
      <c r="G1220" s="26"/>
    </row>
    <row r="1221" spans="4:7" x14ac:dyDescent="0.3">
      <c r="D1221" s="26"/>
      <c r="E1221" s="26"/>
      <c r="F1221" s="26"/>
      <c r="G1221" s="26"/>
    </row>
    <row r="1222" spans="4:7" x14ac:dyDescent="0.3">
      <c r="D1222" s="26"/>
      <c r="E1222" s="26"/>
      <c r="F1222" s="26"/>
      <c r="G1222" s="26"/>
    </row>
    <row r="1223" spans="4:7" x14ac:dyDescent="0.3">
      <c r="D1223" s="26"/>
      <c r="E1223" s="26"/>
      <c r="F1223" s="26"/>
      <c r="G1223" s="26"/>
    </row>
    <row r="1224" spans="4:7" x14ac:dyDescent="0.3">
      <c r="D1224" s="26"/>
      <c r="E1224" s="26"/>
      <c r="F1224" s="26"/>
      <c r="G1224" s="26"/>
    </row>
    <row r="1225" spans="4:7" x14ac:dyDescent="0.3">
      <c r="D1225" s="26"/>
      <c r="E1225" s="26"/>
      <c r="F1225" s="26"/>
      <c r="G1225" s="26"/>
    </row>
    <row r="1226" spans="4:7" x14ac:dyDescent="0.3">
      <c r="D1226" s="26"/>
      <c r="E1226" s="26"/>
      <c r="F1226" s="26"/>
      <c r="G1226" s="26"/>
    </row>
    <row r="1227" spans="4:7" x14ac:dyDescent="0.3">
      <c r="D1227" s="26"/>
      <c r="E1227" s="26"/>
      <c r="F1227" s="26"/>
      <c r="G1227" s="26"/>
    </row>
    <row r="1228" spans="4:7" x14ac:dyDescent="0.3">
      <c r="D1228" s="26"/>
      <c r="E1228" s="26"/>
      <c r="F1228" s="26"/>
      <c r="G1228" s="26"/>
    </row>
    <row r="1229" spans="4:7" x14ac:dyDescent="0.3">
      <c r="D1229" s="26"/>
      <c r="E1229" s="26"/>
      <c r="F1229" s="26"/>
      <c r="G1229" s="26"/>
    </row>
    <row r="1230" spans="4:7" x14ac:dyDescent="0.3">
      <c r="D1230" s="26"/>
      <c r="E1230" s="26"/>
      <c r="F1230" s="26"/>
      <c r="G1230" s="26"/>
    </row>
    <row r="1231" spans="4:7" x14ac:dyDescent="0.3">
      <c r="D1231" s="26"/>
      <c r="E1231" s="26"/>
      <c r="F1231" s="26"/>
      <c r="G1231" s="26"/>
    </row>
    <row r="1232" spans="4:7" x14ac:dyDescent="0.3">
      <c r="D1232" s="26"/>
      <c r="E1232" s="26"/>
      <c r="F1232" s="26"/>
      <c r="G1232" s="26"/>
    </row>
    <row r="1233" spans="4:7" x14ac:dyDescent="0.3">
      <c r="D1233" s="26"/>
      <c r="E1233" s="26"/>
      <c r="F1233" s="26"/>
      <c r="G1233" s="26"/>
    </row>
    <row r="1234" spans="4:7" x14ac:dyDescent="0.3">
      <c r="D1234" s="26"/>
      <c r="E1234" s="26"/>
      <c r="F1234" s="26"/>
      <c r="G1234" s="26"/>
    </row>
    <row r="1235" spans="4:7" x14ac:dyDescent="0.3">
      <c r="D1235" s="26"/>
      <c r="E1235" s="26"/>
      <c r="F1235" s="26"/>
      <c r="G1235" s="26"/>
    </row>
    <row r="1236" spans="4:7" x14ac:dyDescent="0.3">
      <c r="D1236" s="26"/>
      <c r="E1236" s="26"/>
      <c r="F1236" s="26"/>
      <c r="G1236" s="26"/>
    </row>
    <row r="1237" spans="4:7" x14ac:dyDescent="0.3">
      <c r="D1237" s="26"/>
      <c r="E1237" s="26"/>
      <c r="F1237" s="26"/>
      <c r="G1237" s="26"/>
    </row>
    <row r="1238" spans="4:7" x14ac:dyDescent="0.3">
      <c r="D1238" s="26"/>
      <c r="E1238" s="26"/>
      <c r="F1238" s="26"/>
      <c r="G1238" s="26"/>
    </row>
    <row r="1239" spans="4:7" x14ac:dyDescent="0.3">
      <c r="D1239" s="26"/>
      <c r="E1239" s="26"/>
      <c r="F1239" s="26"/>
      <c r="G1239" s="26"/>
    </row>
    <row r="1240" spans="4:7" x14ac:dyDescent="0.3">
      <c r="D1240" s="26"/>
      <c r="E1240" s="26"/>
      <c r="F1240" s="26"/>
      <c r="G1240" s="26"/>
    </row>
    <row r="1241" spans="4:7" x14ac:dyDescent="0.3">
      <c r="D1241" s="26"/>
      <c r="E1241" s="26"/>
      <c r="F1241" s="26"/>
      <c r="G1241" s="26"/>
    </row>
    <row r="1242" spans="4:7" x14ac:dyDescent="0.3">
      <c r="D1242" s="26"/>
      <c r="E1242" s="26"/>
      <c r="F1242" s="26"/>
      <c r="G1242" s="26"/>
    </row>
    <row r="1243" spans="4:7" x14ac:dyDescent="0.3">
      <c r="D1243" s="26"/>
      <c r="E1243" s="26"/>
      <c r="F1243" s="26"/>
      <c r="G1243" s="26"/>
    </row>
    <row r="1244" spans="4:7" x14ac:dyDescent="0.3">
      <c r="D1244" s="26"/>
      <c r="E1244" s="26"/>
      <c r="F1244" s="26"/>
      <c r="G1244" s="26"/>
    </row>
    <row r="1245" spans="4:7" x14ac:dyDescent="0.3">
      <c r="D1245" s="26"/>
      <c r="E1245" s="26"/>
      <c r="F1245" s="26"/>
      <c r="G1245" s="26"/>
    </row>
    <row r="1246" spans="4:7" x14ac:dyDescent="0.3">
      <c r="D1246" s="26"/>
      <c r="E1246" s="26"/>
      <c r="F1246" s="26"/>
      <c r="G1246" s="26"/>
    </row>
    <row r="1247" spans="4:7" x14ac:dyDescent="0.3">
      <c r="D1247" s="26"/>
      <c r="E1247" s="26"/>
      <c r="F1247" s="26"/>
      <c r="G1247" s="26"/>
    </row>
    <row r="1248" spans="4:7" x14ac:dyDescent="0.3">
      <c r="D1248" s="26"/>
      <c r="E1248" s="26"/>
      <c r="F1248" s="26"/>
      <c r="G1248" s="26"/>
    </row>
    <row r="1249" spans="4:7" x14ac:dyDescent="0.3">
      <c r="D1249" s="26"/>
      <c r="E1249" s="26"/>
      <c r="F1249" s="26"/>
      <c r="G1249" s="26"/>
    </row>
    <row r="1250" spans="4:7" x14ac:dyDescent="0.3">
      <c r="D1250" s="26"/>
      <c r="E1250" s="26"/>
      <c r="F1250" s="26"/>
      <c r="G1250" s="26"/>
    </row>
    <row r="1251" spans="4:7" x14ac:dyDescent="0.3">
      <c r="D1251" s="26"/>
      <c r="E1251" s="26"/>
      <c r="F1251" s="26"/>
      <c r="G1251" s="26"/>
    </row>
    <row r="1252" spans="4:7" x14ac:dyDescent="0.3">
      <c r="D1252" s="26"/>
      <c r="E1252" s="26"/>
      <c r="F1252" s="26"/>
      <c r="G1252" s="26"/>
    </row>
    <row r="1253" spans="4:7" x14ac:dyDescent="0.3">
      <c r="D1253" s="26"/>
      <c r="E1253" s="26"/>
      <c r="F1253" s="26"/>
      <c r="G1253" s="26"/>
    </row>
    <row r="1254" spans="4:7" x14ac:dyDescent="0.3">
      <c r="D1254" s="26"/>
      <c r="E1254" s="26"/>
      <c r="F1254" s="26"/>
      <c r="G1254" s="26"/>
    </row>
    <row r="1255" spans="4:7" x14ac:dyDescent="0.3">
      <c r="D1255" s="26"/>
      <c r="E1255" s="26"/>
      <c r="F1255" s="26"/>
      <c r="G1255" s="26"/>
    </row>
    <row r="1256" spans="4:7" x14ac:dyDescent="0.3">
      <c r="D1256" s="26"/>
      <c r="E1256" s="26"/>
      <c r="F1256" s="26"/>
      <c r="G1256" s="26"/>
    </row>
    <row r="1257" spans="4:7" x14ac:dyDescent="0.3">
      <c r="D1257" s="26"/>
      <c r="E1257" s="26"/>
      <c r="F1257" s="26"/>
      <c r="G1257" s="26"/>
    </row>
    <row r="1258" spans="4:7" x14ac:dyDescent="0.3">
      <c r="D1258" s="26"/>
      <c r="E1258" s="26"/>
      <c r="F1258" s="26"/>
      <c r="G1258" s="26"/>
    </row>
    <row r="1259" spans="4:7" x14ac:dyDescent="0.3">
      <c r="D1259" s="26"/>
      <c r="E1259" s="26"/>
      <c r="F1259" s="26"/>
      <c r="G1259" s="26"/>
    </row>
    <row r="1260" spans="4:7" x14ac:dyDescent="0.3">
      <c r="D1260" s="26"/>
      <c r="E1260" s="26"/>
      <c r="F1260" s="26"/>
      <c r="G1260" s="26"/>
    </row>
    <row r="1261" spans="4:7" x14ac:dyDescent="0.3">
      <c r="D1261" s="26"/>
      <c r="E1261" s="26"/>
      <c r="F1261" s="26"/>
      <c r="G1261" s="26"/>
    </row>
    <row r="1262" spans="4:7" x14ac:dyDescent="0.3">
      <c r="D1262" s="26"/>
      <c r="E1262" s="26"/>
      <c r="F1262" s="26"/>
      <c r="G1262" s="26"/>
    </row>
    <row r="1263" spans="4:7" x14ac:dyDescent="0.3">
      <c r="D1263" s="26"/>
      <c r="E1263" s="26"/>
      <c r="F1263" s="26"/>
      <c r="G1263" s="26"/>
    </row>
    <row r="1264" spans="4:7" x14ac:dyDescent="0.3">
      <c r="D1264" s="26"/>
      <c r="E1264" s="26"/>
      <c r="F1264" s="26"/>
      <c r="G1264" s="26"/>
    </row>
    <row r="1265" spans="4:7" x14ac:dyDescent="0.3">
      <c r="D1265" s="26"/>
      <c r="E1265" s="26"/>
      <c r="F1265" s="26"/>
      <c r="G1265" s="26"/>
    </row>
    <row r="1266" spans="4:7" x14ac:dyDescent="0.3">
      <c r="D1266" s="26"/>
      <c r="E1266" s="26"/>
      <c r="F1266" s="26"/>
      <c r="G1266" s="26"/>
    </row>
    <row r="1267" spans="4:7" x14ac:dyDescent="0.3">
      <c r="D1267" s="26"/>
      <c r="E1267" s="26"/>
      <c r="F1267" s="26"/>
      <c r="G1267" s="26"/>
    </row>
    <row r="1268" spans="4:7" x14ac:dyDescent="0.3">
      <c r="D1268" s="26"/>
      <c r="E1268" s="26"/>
      <c r="F1268" s="26"/>
      <c r="G1268" s="26"/>
    </row>
    <row r="1269" spans="4:7" x14ac:dyDescent="0.3">
      <c r="D1269" s="26"/>
      <c r="E1269" s="26"/>
      <c r="F1269" s="26"/>
      <c r="G1269" s="26"/>
    </row>
    <row r="1270" spans="4:7" x14ac:dyDescent="0.3">
      <c r="D1270" s="26"/>
      <c r="E1270" s="26"/>
      <c r="F1270" s="26"/>
      <c r="G1270" s="26"/>
    </row>
    <row r="1271" spans="4:7" x14ac:dyDescent="0.3">
      <c r="D1271" s="26"/>
      <c r="E1271" s="26"/>
      <c r="F1271" s="26"/>
      <c r="G1271" s="26"/>
    </row>
    <row r="1272" spans="4:7" x14ac:dyDescent="0.3">
      <c r="D1272" s="26"/>
      <c r="E1272" s="26"/>
      <c r="F1272" s="26"/>
      <c r="G1272" s="26"/>
    </row>
    <row r="1273" spans="4:7" x14ac:dyDescent="0.3">
      <c r="D1273" s="26"/>
      <c r="E1273" s="26"/>
      <c r="F1273" s="26"/>
      <c r="G1273" s="26"/>
    </row>
    <row r="1274" spans="4:7" x14ac:dyDescent="0.3">
      <c r="D1274" s="26"/>
      <c r="E1274" s="26"/>
      <c r="F1274" s="26"/>
      <c r="G1274" s="26"/>
    </row>
    <row r="1275" spans="4:7" x14ac:dyDescent="0.3">
      <c r="D1275" s="26"/>
      <c r="E1275" s="26"/>
      <c r="F1275" s="26"/>
      <c r="G1275" s="26"/>
    </row>
    <row r="1276" spans="4:7" x14ac:dyDescent="0.3">
      <c r="D1276" s="26"/>
      <c r="E1276" s="26"/>
      <c r="F1276" s="26"/>
      <c r="G1276" s="26"/>
    </row>
    <row r="1277" spans="4:7" x14ac:dyDescent="0.3">
      <c r="D1277" s="26"/>
      <c r="E1277" s="26"/>
      <c r="F1277" s="26"/>
      <c r="G1277" s="26"/>
    </row>
    <row r="1278" spans="4:7" x14ac:dyDescent="0.3">
      <c r="D1278" s="26"/>
      <c r="E1278" s="26"/>
      <c r="F1278" s="26"/>
      <c r="G1278" s="26"/>
    </row>
    <row r="1279" spans="4:7" x14ac:dyDescent="0.3">
      <c r="D1279" s="26"/>
      <c r="E1279" s="26"/>
      <c r="F1279" s="26"/>
      <c r="G1279" s="26"/>
    </row>
    <row r="1280" spans="4:7" x14ac:dyDescent="0.3">
      <c r="D1280" s="26"/>
      <c r="E1280" s="26"/>
      <c r="F1280" s="26"/>
      <c r="G1280" s="26"/>
    </row>
    <row r="1281" spans="4:7" x14ac:dyDescent="0.3">
      <c r="D1281" s="26"/>
      <c r="E1281" s="26"/>
      <c r="F1281" s="26"/>
      <c r="G1281" s="26"/>
    </row>
    <row r="1282" spans="4:7" x14ac:dyDescent="0.3">
      <c r="D1282" s="26"/>
      <c r="E1282" s="26"/>
      <c r="F1282" s="26"/>
      <c r="G1282" s="26"/>
    </row>
    <row r="1283" spans="4:7" x14ac:dyDescent="0.3">
      <c r="D1283" s="26"/>
      <c r="E1283" s="26"/>
      <c r="F1283" s="26"/>
      <c r="G1283" s="26"/>
    </row>
    <row r="1284" spans="4:7" x14ac:dyDescent="0.3">
      <c r="D1284" s="26"/>
      <c r="E1284" s="26"/>
      <c r="F1284" s="26"/>
      <c r="G1284" s="26"/>
    </row>
    <row r="1285" spans="4:7" x14ac:dyDescent="0.3">
      <c r="D1285" s="26"/>
      <c r="E1285" s="26"/>
      <c r="F1285" s="26"/>
      <c r="G1285" s="26"/>
    </row>
    <row r="1286" spans="4:7" x14ac:dyDescent="0.3">
      <c r="D1286" s="26"/>
      <c r="E1286" s="26"/>
      <c r="F1286" s="26"/>
      <c r="G1286" s="26"/>
    </row>
    <row r="1287" spans="4:7" x14ac:dyDescent="0.3">
      <c r="D1287" s="26"/>
      <c r="E1287" s="26"/>
      <c r="F1287" s="26"/>
      <c r="G1287" s="26"/>
    </row>
    <row r="1288" spans="4:7" x14ac:dyDescent="0.3">
      <c r="D1288" s="26"/>
      <c r="E1288" s="26"/>
      <c r="F1288" s="26"/>
      <c r="G1288" s="26"/>
    </row>
    <row r="1289" spans="4:7" x14ac:dyDescent="0.3">
      <c r="D1289" s="26"/>
      <c r="E1289" s="26"/>
      <c r="F1289" s="26"/>
      <c r="G1289" s="26"/>
    </row>
    <row r="1290" spans="4:7" x14ac:dyDescent="0.3">
      <c r="D1290" s="26"/>
      <c r="E1290" s="26"/>
      <c r="F1290" s="26"/>
      <c r="G1290" s="26"/>
    </row>
    <row r="1291" spans="4:7" x14ac:dyDescent="0.3">
      <c r="D1291" s="26"/>
      <c r="E1291" s="26"/>
      <c r="F1291" s="26"/>
      <c r="G1291" s="26"/>
    </row>
    <row r="1292" spans="4:7" x14ac:dyDescent="0.3">
      <c r="D1292" s="26"/>
      <c r="E1292" s="26"/>
      <c r="F1292" s="26"/>
      <c r="G1292" s="26"/>
    </row>
    <row r="1293" spans="4:7" x14ac:dyDescent="0.3">
      <c r="D1293" s="26"/>
      <c r="E1293" s="26"/>
      <c r="F1293" s="26"/>
      <c r="G1293" s="26"/>
    </row>
    <row r="1294" spans="4:7" x14ac:dyDescent="0.3">
      <c r="D1294" s="26"/>
      <c r="E1294" s="26"/>
      <c r="F1294" s="26"/>
      <c r="G1294" s="26"/>
    </row>
    <row r="1295" spans="4:7" x14ac:dyDescent="0.3">
      <c r="D1295" s="26"/>
      <c r="E1295" s="26"/>
      <c r="F1295" s="26"/>
      <c r="G1295" s="26"/>
    </row>
    <row r="1296" spans="4:7" x14ac:dyDescent="0.3">
      <c r="D1296" s="26"/>
      <c r="E1296" s="26"/>
      <c r="F1296" s="26"/>
      <c r="G1296" s="26"/>
    </row>
    <row r="1297" spans="4:7" x14ac:dyDescent="0.3">
      <c r="D1297" s="26"/>
      <c r="E1297" s="26"/>
      <c r="F1297" s="26"/>
      <c r="G1297" s="26"/>
    </row>
    <row r="1298" spans="4:7" x14ac:dyDescent="0.3">
      <c r="D1298" s="26"/>
      <c r="E1298" s="26"/>
      <c r="F1298" s="26"/>
      <c r="G1298" s="26"/>
    </row>
    <row r="1299" spans="4:7" x14ac:dyDescent="0.3">
      <c r="D1299" s="26"/>
      <c r="E1299" s="26"/>
      <c r="F1299" s="26"/>
      <c r="G1299" s="26"/>
    </row>
    <row r="1300" spans="4:7" x14ac:dyDescent="0.3">
      <c r="D1300" s="26"/>
      <c r="E1300" s="26"/>
      <c r="F1300" s="26"/>
      <c r="G1300" s="26"/>
    </row>
    <row r="1301" spans="4:7" x14ac:dyDescent="0.3">
      <c r="D1301" s="26"/>
      <c r="E1301" s="26"/>
      <c r="F1301" s="26"/>
      <c r="G1301" s="26"/>
    </row>
    <row r="1302" spans="4:7" x14ac:dyDescent="0.3">
      <c r="D1302" s="26"/>
      <c r="E1302" s="26"/>
      <c r="F1302" s="26"/>
      <c r="G1302" s="26"/>
    </row>
    <row r="1303" spans="4:7" x14ac:dyDescent="0.3">
      <c r="D1303" s="26"/>
      <c r="E1303" s="26"/>
      <c r="F1303" s="26"/>
      <c r="G1303" s="26"/>
    </row>
    <row r="1304" spans="4:7" x14ac:dyDescent="0.3">
      <c r="D1304" s="26"/>
      <c r="E1304" s="26"/>
      <c r="F1304" s="26"/>
      <c r="G1304" s="26"/>
    </row>
    <row r="1305" spans="4:7" x14ac:dyDescent="0.3">
      <c r="D1305" s="26"/>
      <c r="E1305" s="26"/>
      <c r="F1305" s="26"/>
      <c r="G1305" s="26"/>
    </row>
    <row r="1306" spans="4:7" x14ac:dyDescent="0.3">
      <c r="D1306" s="26"/>
      <c r="E1306" s="26"/>
      <c r="F1306" s="26"/>
      <c r="G1306" s="26"/>
    </row>
    <row r="1307" spans="4:7" x14ac:dyDescent="0.3">
      <c r="D1307" s="26"/>
      <c r="E1307" s="26"/>
      <c r="F1307" s="26"/>
      <c r="G1307" s="26"/>
    </row>
    <row r="1308" spans="4:7" x14ac:dyDescent="0.3">
      <c r="D1308" s="26"/>
      <c r="E1308" s="26"/>
      <c r="F1308" s="26"/>
      <c r="G1308" s="26"/>
    </row>
    <row r="1309" spans="4:7" x14ac:dyDescent="0.3">
      <c r="D1309" s="26"/>
      <c r="E1309" s="26"/>
      <c r="F1309" s="26"/>
      <c r="G1309" s="26"/>
    </row>
    <row r="1310" spans="4:7" x14ac:dyDescent="0.3">
      <c r="D1310" s="26"/>
      <c r="E1310" s="26"/>
      <c r="F1310" s="26"/>
      <c r="G1310" s="26"/>
    </row>
    <row r="1311" spans="4:7" x14ac:dyDescent="0.3">
      <c r="D1311" s="26"/>
      <c r="E1311" s="26"/>
      <c r="F1311" s="26"/>
      <c r="G1311" s="26"/>
    </row>
    <row r="1312" spans="4:7" x14ac:dyDescent="0.3">
      <c r="D1312" s="26"/>
      <c r="E1312" s="26"/>
      <c r="F1312" s="26"/>
      <c r="G1312" s="26"/>
    </row>
    <row r="1313" spans="4:7" x14ac:dyDescent="0.3">
      <c r="D1313" s="26"/>
      <c r="E1313" s="26"/>
      <c r="F1313" s="26"/>
      <c r="G1313" s="26"/>
    </row>
    <row r="1314" spans="4:7" x14ac:dyDescent="0.3">
      <c r="D1314" s="26"/>
      <c r="E1314" s="26"/>
      <c r="F1314" s="26"/>
      <c r="G1314" s="26"/>
    </row>
    <row r="1315" spans="4:7" x14ac:dyDescent="0.3">
      <c r="D1315" s="26"/>
      <c r="E1315" s="26"/>
      <c r="F1315" s="26"/>
      <c r="G1315" s="26"/>
    </row>
    <row r="1316" spans="4:7" x14ac:dyDescent="0.3">
      <c r="D1316" s="26"/>
      <c r="E1316" s="26"/>
      <c r="F1316" s="26"/>
      <c r="G1316" s="26"/>
    </row>
    <row r="1317" spans="4:7" x14ac:dyDescent="0.3">
      <c r="D1317" s="26"/>
      <c r="E1317" s="26"/>
      <c r="F1317" s="26"/>
      <c r="G1317" s="26"/>
    </row>
    <row r="1318" spans="4:7" x14ac:dyDescent="0.3">
      <c r="D1318" s="26"/>
      <c r="E1318" s="26"/>
      <c r="F1318" s="26"/>
      <c r="G1318" s="26"/>
    </row>
    <row r="1319" spans="4:7" x14ac:dyDescent="0.3">
      <c r="D1319" s="26"/>
      <c r="E1319" s="26"/>
      <c r="F1319" s="26"/>
      <c r="G1319" s="26"/>
    </row>
    <row r="1320" spans="4:7" x14ac:dyDescent="0.3">
      <c r="D1320" s="26"/>
      <c r="E1320" s="26"/>
      <c r="F1320" s="26"/>
      <c r="G1320" s="26"/>
    </row>
    <row r="1321" spans="4:7" x14ac:dyDescent="0.3">
      <c r="D1321" s="26"/>
      <c r="E1321" s="26"/>
      <c r="F1321" s="26"/>
      <c r="G1321" s="26"/>
    </row>
    <row r="1322" spans="4:7" x14ac:dyDescent="0.3">
      <c r="D1322" s="26"/>
      <c r="E1322" s="26"/>
      <c r="F1322" s="26"/>
      <c r="G1322" s="26"/>
    </row>
    <row r="1323" spans="4:7" x14ac:dyDescent="0.3">
      <c r="D1323" s="26"/>
      <c r="E1323" s="26"/>
      <c r="F1323" s="26"/>
      <c r="G1323" s="26"/>
    </row>
    <row r="1324" spans="4:7" x14ac:dyDescent="0.3">
      <c r="D1324" s="26"/>
      <c r="E1324" s="26"/>
      <c r="F1324" s="26"/>
      <c r="G1324" s="26"/>
    </row>
    <row r="1325" spans="4:7" x14ac:dyDescent="0.3">
      <c r="D1325" s="26"/>
      <c r="E1325" s="26"/>
      <c r="F1325" s="26"/>
      <c r="G1325" s="26"/>
    </row>
    <row r="1326" spans="4:7" x14ac:dyDescent="0.3">
      <c r="D1326" s="26"/>
      <c r="E1326" s="26"/>
      <c r="F1326" s="26"/>
      <c r="G1326" s="26"/>
    </row>
    <row r="1327" spans="4:7" x14ac:dyDescent="0.3">
      <c r="D1327" s="26"/>
      <c r="E1327" s="26"/>
      <c r="F1327" s="26"/>
      <c r="G1327" s="26"/>
    </row>
    <row r="1328" spans="4:7" x14ac:dyDescent="0.3">
      <c r="D1328" s="26"/>
      <c r="E1328" s="26"/>
      <c r="F1328" s="26"/>
      <c r="G1328" s="26"/>
    </row>
    <row r="1329" spans="4:7" x14ac:dyDescent="0.3">
      <c r="D1329" s="26"/>
      <c r="E1329" s="26"/>
      <c r="F1329" s="26"/>
      <c r="G1329" s="26"/>
    </row>
    <row r="1330" spans="4:7" x14ac:dyDescent="0.3">
      <c r="D1330" s="26"/>
      <c r="E1330" s="26"/>
      <c r="F1330" s="26"/>
      <c r="G1330" s="26"/>
    </row>
    <row r="1331" spans="4:7" x14ac:dyDescent="0.3">
      <c r="D1331" s="26"/>
      <c r="E1331" s="26"/>
      <c r="F1331" s="26"/>
      <c r="G1331" s="26"/>
    </row>
    <row r="1332" spans="4:7" x14ac:dyDescent="0.3">
      <c r="D1332" s="26"/>
      <c r="E1332" s="26"/>
      <c r="F1332" s="26"/>
      <c r="G1332" s="26"/>
    </row>
    <row r="1333" spans="4:7" x14ac:dyDescent="0.3">
      <c r="D1333" s="26"/>
      <c r="E1333" s="26"/>
      <c r="F1333" s="26"/>
      <c r="G1333" s="26"/>
    </row>
    <row r="1334" spans="4:7" x14ac:dyDescent="0.3">
      <c r="D1334" s="26"/>
      <c r="E1334" s="26"/>
      <c r="F1334" s="26"/>
      <c r="G1334" s="26"/>
    </row>
    <row r="1335" spans="4:7" x14ac:dyDescent="0.3">
      <c r="D1335" s="26"/>
      <c r="E1335" s="26"/>
      <c r="F1335" s="26"/>
      <c r="G1335" s="26"/>
    </row>
    <row r="1336" spans="4:7" x14ac:dyDescent="0.3">
      <c r="D1336" s="26"/>
      <c r="E1336" s="26"/>
      <c r="F1336" s="26"/>
      <c r="G1336" s="26"/>
    </row>
    <row r="1337" spans="4:7" x14ac:dyDescent="0.3">
      <c r="D1337" s="26"/>
      <c r="E1337" s="26"/>
      <c r="F1337" s="26"/>
      <c r="G1337" s="26"/>
    </row>
    <row r="1338" spans="4:7" x14ac:dyDescent="0.3">
      <c r="D1338" s="26"/>
      <c r="E1338" s="26"/>
      <c r="F1338" s="26"/>
      <c r="G1338" s="26"/>
    </row>
    <row r="1339" spans="4:7" x14ac:dyDescent="0.3">
      <c r="D1339" s="26"/>
      <c r="E1339" s="26"/>
      <c r="F1339" s="26"/>
      <c r="G1339" s="26"/>
    </row>
    <row r="1340" spans="4:7" x14ac:dyDescent="0.3">
      <c r="D1340" s="26"/>
      <c r="E1340" s="26"/>
      <c r="F1340" s="26"/>
      <c r="G1340" s="26"/>
    </row>
    <row r="1341" spans="4:7" x14ac:dyDescent="0.3">
      <c r="D1341" s="26"/>
      <c r="E1341" s="26"/>
      <c r="F1341" s="26"/>
      <c r="G1341" s="26"/>
    </row>
    <row r="1342" spans="4:7" x14ac:dyDescent="0.3">
      <c r="D1342" s="26"/>
      <c r="E1342" s="26"/>
      <c r="F1342" s="26"/>
      <c r="G1342" s="26"/>
    </row>
    <row r="1343" spans="4:7" x14ac:dyDescent="0.3">
      <c r="D1343" s="26"/>
      <c r="E1343" s="26"/>
      <c r="F1343" s="26"/>
      <c r="G1343" s="26"/>
    </row>
    <row r="1344" spans="4:7" x14ac:dyDescent="0.3">
      <c r="D1344" s="26"/>
      <c r="E1344" s="26"/>
      <c r="F1344" s="26"/>
      <c r="G1344" s="26"/>
    </row>
    <row r="1345" spans="4:7" x14ac:dyDescent="0.3">
      <c r="D1345" s="26"/>
      <c r="E1345" s="26"/>
      <c r="F1345" s="26"/>
      <c r="G1345" s="26"/>
    </row>
    <row r="1346" spans="4:7" x14ac:dyDescent="0.3">
      <c r="D1346" s="26"/>
      <c r="E1346" s="26"/>
      <c r="F1346" s="26"/>
      <c r="G1346" s="26"/>
    </row>
    <row r="1347" spans="4:7" x14ac:dyDescent="0.3">
      <c r="D1347" s="26"/>
      <c r="E1347" s="26"/>
      <c r="F1347" s="26"/>
      <c r="G1347" s="26"/>
    </row>
    <row r="1348" spans="4:7" x14ac:dyDescent="0.3">
      <c r="D1348" s="26"/>
      <c r="E1348" s="26"/>
      <c r="F1348" s="26"/>
      <c r="G1348" s="26"/>
    </row>
    <row r="1349" spans="4:7" x14ac:dyDescent="0.3">
      <c r="D1349" s="26"/>
      <c r="E1349" s="26"/>
      <c r="F1349" s="26"/>
      <c r="G1349" s="26"/>
    </row>
    <row r="1350" spans="4:7" x14ac:dyDescent="0.3">
      <c r="D1350" s="26"/>
      <c r="E1350" s="26"/>
      <c r="F1350" s="26"/>
      <c r="G1350" s="26"/>
    </row>
    <row r="1351" spans="4:7" x14ac:dyDescent="0.3">
      <c r="D1351" s="26"/>
      <c r="E1351" s="26"/>
      <c r="F1351" s="26"/>
      <c r="G1351" s="26"/>
    </row>
    <row r="1352" spans="4:7" x14ac:dyDescent="0.3">
      <c r="D1352" s="26"/>
      <c r="E1352" s="26"/>
      <c r="F1352" s="26"/>
      <c r="G1352" s="26"/>
    </row>
    <row r="1353" spans="4:7" x14ac:dyDescent="0.3">
      <c r="D1353" s="26"/>
      <c r="E1353" s="26"/>
      <c r="F1353" s="26"/>
      <c r="G1353" s="26"/>
    </row>
    <row r="1354" spans="4:7" x14ac:dyDescent="0.3">
      <c r="D1354" s="26"/>
      <c r="E1354" s="26"/>
      <c r="F1354" s="26"/>
      <c r="G1354" s="26"/>
    </row>
    <row r="1355" spans="4:7" x14ac:dyDescent="0.3">
      <c r="D1355" s="26"/>
      <c r="E1355" s="26"/>
      <c r="F1355" s="26"/>
      <c r="G1355" s="26"/>
    </row>
    <row r="1356" spans="4:7" x14ac:dyDescent="0.3">
      <c r="D1356" s="26"/>
      <c r="E1356" s="26"/>
      <c r="F1356" s="26"/>
      <c r="G1356" s="26"/>
    </row>
    <row r="1357" spans="4:7" x14ac:dyDescent="0.3">
      <c r="D1357" s="26"/>
      <c r="E1357" s="26"/>
      <c r="F1357" s="26"/>
      <c r="G1357" s="26"/>
    </row>
    <row r="1358" spans="4:7" x14ac:dyDescent="0.3">
      <c r="D1358" s="26"/>
      <c r="E1358" s="26"/>
      <c r="F1358" s="26"/>
      <c r="G1358" s="26"/>
    </row>
    <row r="1359" spans="4:7" x14ac:dyDescent="0.3">
      <c r="D1359" s="26"/>
      <c r="E1359" s="26"/>
      <c r="F1359" s="26"/>
      <c r="G1359" s="26"/>
    </row>
    <row r="1360" spans="4:7" x14ac:dyDescent="0.3">
      <c r="D1360" s="26"/>
      <c r="E1360" s="26"/>
      <c r="F1360" s="26"/>
      <c r="G1360" s="26"/>
    </row>
    <row r="1361" spans="4:7" x14ac:dyDescent="0.3">
      <c r="D1361" s="26"/>
      <c r="E1361" s="26"/>
      <c r="F1361" s="26"/>
      <c r="G1361" s="26"/>
    </row>
    <row r="1362" spans="4:7" x14ac:dyDescent="0.3">
      <c r="D1362" s="26"/>
      <c r="E1362" s="26"/>
      <c r="F1362" s="26"/>
      <c r="G1362" s="26"/>
    </row>
    <row r="1363" spans="4:7" x14ac:dyDescent="0.3">
      <c r="D1363" s="26"/>
      <c r="E1363" s="26"/>
      <c r="F1363" s="26"/>
      <c r="G1363" s="26"/>
    </row>
    <row r="1364" spans="4:7" x14ac:dyDescent="0.3">
      <c r="D1364" s="26"/>
      <c r="E1364" s="26"/>
      <c r="F1364" s="26"/>
      <c r="G1364" s="26"/>
    </row>
    <row r="1365" spans="4:7" x14ac:dyDescent="0.3">
      <c r="D1365" s="26"/>
      <c r="E1365" s="26"/>
      <c r="F1365" s="26"/>
      <c r="G1365" s="26"/>
    </row>
    <row r="1366" spans="4:7" x14ac:dyDescent="0.3">
      <c r="D1366" s="26"/>
      <c r="E1366" s="26"/>
      <c r="F1366" s="26"/>
      <c r="G1366" s="26"/>
    </row>
    <row r="1367" spans="4:7" x14ac:dyDescent="0.3">
      <c r="D1367" s="26"/>
      <c r="E1367" s="26"/>
      <c r="F1367" s="26"/>
      <c r="G1367" s="26"/>
    </row>
    <row r="1368" spans="4:7" x14ac:dyDescent="0.3">
      <c r="D1368" s="26"/>
      <c r="E1368" s="26"/>
      <c r="F1368" s="26"/>
      <c r="G1368" s="26"/>
    </row>
    <row r="1369" spans="4:7" x14ac:dyDescent="0.3">
      <c r="D1369" s="26"/>
      <c r="E1369" s="26"/>
      <c r="F1369" s="26"/>
      <c r="G1369" s="26"/>
    </row>
    <row r="1370" spans="4:7" x14ac:dyDescent="0.3">
      <c r="D1370" s="26"/>
      <c r="E1370" s="26"/>
      <c r="F1370" s="26"/>
      <c r="G1370" s="26"/>
    </row>
    <row r="1371" spans="4:7" x14ac:dyDescent="0.3">
      <c r="D1371" s="26"/>
      <c r="E1371" s="26"/>
      <c r="F1371" s="26"/>
      <c r="G1371" s="26"/>
    </row>
    <row r="1372" spans="4:7" x14ac:dyDescent="0.3">
      <c r="D1372" s="26"/>
      <c r="E1372" s="26"/>
      <c r="F1372" s="26"/>
      <c r="G1372" s="26"/>
    </row>
    <row r="1373" spans="4:7" x14ac:dyDescent="0.3">
      <c r="D1373" s="26"/>
      <c r="E1373" s="26"/>
      <c r="F1373" s="26"/>
      <c r="G1373" s="26"/>
    </row>
    <row r="1374" spans="4:7" x14ac:dyDescent="0.3">
      <c r="D1374" s="26"/>
      <c r="E1374" s="26"/>
      <c r="F1374" s="26"/>
      <c r="G1374" s="26"/>
    </row>
    <row r="1375" spans="4:7" x14ac:dyDescent="0.3">
      <c r="D1375" s="26"/>
      <c r="E1375" s="26"/>
      <c r="F1375" s="26"/>
      <c r="G1375" s="26"/>
    </row>
    <row r="1376" spans="4:7" x14ac:dyDescent="0.3">
      <c r="D1376" s="26"/>
      <c r="E1376" s="26"/>
      <c r="F1376" s="26"/>
      <c r="G1376" s="26"/>
    </row>
    <row r="1377" spans="4:7" x14ac:dyDescent="0.3">
      <c r="D1377" s="26"/>
      <c r="E1377" s="26"/>
      <c r="F1377" s="26"/>
      <c r="G1377" s="26"/>
    </row>
    <row r="1378" spans="4:7" x14ac:dyDescent="0.3">
      <c r="D1378" s="26"/>
      <c r="E1378" s="26"/>
      <c r="F1378" s="26"/>
      <c r="G1378" s="26"/>
    </row>
    <row r="1379" spans="4:7" x14ac:dyDescent="0.3">
      <c r="D1379" s="26"/>
      <c r="E1379" s="26"/>
      <c r="F1379" s="26"/>
      <c r="G1379" s="26"/>
    </row>
    <row r="1380" spans="4:7" x14ac:dyDescent="0.3">
      <c r="D1380" s="26"/>
      <c r="E1380" s="26"/>
      <c r="F1380" s="26"/>
      <c r="G1380" s="26"/>
    </row>
    <row r="1381" spans="4:7" x14ac:dyDescent="0.3">
      <c r="D1381" s="26"/>
      <c r="E1381" s="26"/>
      <c r="F1381" s="26"/>
      <c r="G1381" s="26"/>
    </row>
    <row r="1382" spans="4:7" x14ac:dyDescent="0.3">
      <c r="D1382" s="26"/>
      <c r="E1382" s="26"/>
      <c r="F1382" s="26"/>
      <c r="G1382" s="26"/>
    </row>
    <row r="1383" spans="4:7" x14ac:dyDescent="0.3">
      <c r="D1383" s="26"/>
      <c r="E1383" s="26"/>
      <c r="F1383" s="26"/>
      <c r="G1383" s="26"/>
    </row>
    <row r="1384" spans="4:7" x14ac:dyDescent="0.3">
      <c r="D1384" s="26"/>
      <c r="E1384" s="26"/>
      <c r="F1384" s="26"/>
      <c r="G1384" s="26"/>
    </row>
    <row r="1385" spans="4:7" x14ac:dyDescent="0.3">
      <c r="D1385" s="26"/>
      <c r="E1385" s="26"/>
      <c r="F1385" s="26"/>
      <c r="G1385" s="26"/>
    </row>
    <row r="1386" spans="4:7" x14ac:dyDescent="0.3">
      <c r="D1386" s="26"/>
      <c r="E1386" s="26"/>
      <c r="F1386" s="26"/>
      <c r="G1386" s="26"/>
    </row>
    <row r="1387" spans="4:7" x14ac:dyDescent="0.3">
      <c r="D1387" s="26"/>
      <c r="E1387" s="26"/>
      <c r="F1387" s="26"/>
      <c r="G1387" s="26"/>
    </row>
    <row r="1388" spans="4:7" x14ac:dyDescent="0.3">
      <c r="D1388" s="26"/>
      <c r="E1388" s="26"/>
      <c r="F1388" s="26"/>
      <c r="G1388" s="26"/>
    </row>
    <row r="1389" spans="4:7" x14ac:dyDescent="0.3">
      <c r="D1389" s="26"/>
      <c r="E1389" s="26"/>
      <c r="F1389" s="26"/>
      <c r="G1389" s="26"/>
    </row>
    <row r="1390" spans="4:7" x14ac:dyDescent="0.3">
      <c r="D1390" s="26"/>
      <c r="E1390" s="26"/>
      <c r="F1390" s="26"/>
      <c r="G1390" s="26"/>
    </row>
    <row r="1391" spans="4:7" x14ac:dyDescent="0.3">
      <c r="D1391" s="26"/>
      <c r="E1391" s="26"/>
      <c r="F1391" s="26"/>
      <c r="G1391" s="26"/>
    </row>
    <row r="1392" spans="4:7" x14ac:dyDescent="0.3">
      <c r="D1392" s="26"/>
      <c r="E1392" s="26"/>
      <c r="F1392" s="26"/>
      <c r="G1392" s="26"/>
    </row>
    <row r="1393" spans="4:7" x14ac:dyDescent="0.3">
      <c r="D1393" s="26"/>
      <c r="E1393" s="26"/>
      <c r="F1393" s="26"/>
      <c r="G1393" s="26"/>
    </row>
    <row r="1394" spans="4:7" x14ac:dyDescent="0.3">
      <c r="D1394" s="26"/>
      <c r="E1394" s="26"/>
      <c r="F1394" s="26"/>
      <c r="G1394" s="26"/>
    </row>
    <row r="1395" spans="4:7" x14ac:dyDescent="0.3">
      <c r="D1395" s="26"/>
      <c r="E1395" s="26"/>
      <c r="F1395" s="26"/>
      <c r="G1395" s="26"/>
    </row>
    <row r="1396" spans="4:7" x14ac:dyDescent="0.3">
      <c r="D1396" s="26"/>
      <c r="E1396" s="26"/>
      <c r="F1396" s="26"/>
      <c r="G1396" s="26"/>
    </row>
    <row r="1397" spans="4:7" x14ac:dyDescent="0.3">
      <c r="D1397" s="26"/>
      <c r="E1397" s="26"/>
      <c r="F1397" s="26"/>
      <c r="G1397" s="26"/>
    </row>
    <row r="1398" spans="4:7" x14ac:dyDescent="0.3">
      <c r="D1398" s="26"/>
      <c r="E1398" s="26"/>
      <c r="F1398" s="26"/>
      <c r="G1398" s="26"/>
    </row>
    <row r="1399" spans="4:7" x14ac:dyDescent="0.3">
      <c r="D1399" s="26"/>
      <c r="E1399" s="26"/>
      <c r="F1399" s="26"/>
      <c r="G1399" s="26"/>
    </row>
    <row r="1400" spans="4:7" x14ac:dyDescent="0.3">
      <c r="D1400" s="26"/>
      <c r="E1400" s="26"/>
      <c r="F1400" s="26"/>
      <c r="G1400" s="26"/>
    </row>
    <row r="1401" spans="4:7" x14ac:dyDescent="0.3">
      <c r="D1401" s="26"/>
      <c r="E1401" s="26"/>
      <c r="F1401" s="26"/>
      <c r="G1401" s="26"/>
    </row>
    <row r="1402" spans="4:7" x14ac:dyDescent="0.3">
      <c r="D1402" s="26"/>
      <c r="E1402" s="26"/>
      <c r="F1402" s="26"/>
      <c r="G1402" s="26"/>
    </row>
    <row r="1403" spans="4:7" x14ac:dyDescent="0.3">
      <c r="D1403" s="26"/>
      <c r="E1403" s="26"/>
      <c r="F1403" s="26"/>
      <c r="G1403" s="26"/>
    </row>
    <row r="1404" spans="4:7" x14ac:dyDescent="0.3">
      <c r="D1404" s="26"/>
      <c r="E1404" s="26"/>
      <c r="F1404" s="26"/>
      <c r="G1404" s="26"/>
    </row>
    <row r="1405" spans="4:7" x14ac:dyDescent="0.3">
      <c r="D1405" s="26"/>
      <c r="E1405" s="26"/>
      <c r="F1405" s="26"/>
      <c r="G1405" s="26"/>
    </row>
    <row r="1406" spans="4:7" x14ac:dyDescent="0.3">
      <c r="D1406" s="26"/>
      <c r="E1406" s="26"/>
      <c r="F1406" s="26"/>
      <c r="G1406" s="26"/>
    </row>
    <row r="1407" spans="4:7" x14ac:dyDescent="0.3">
      <c r="D1407" s="26"/>
      <c r="E1407" s="26"/>
      <c r="F1407" s="26"/>
      <c r="G1407" s="26"/>
    </row>
    <row r="1408" spans="4:7" x14ac:dyDescent="0.3">
      <c r="D1408" s="26"/>
      <c r="E1408" s="26"/>
      <c r="F1408" s="26"/>
      <c r="G1408" s="26"/>
    </row>
    <row r="1409" spans="4:7" x14ac:dyDescent="0.3">
      <c r="D1409" s="26"/>
      <c r="E1409" s="26"/>
      <c r="F1409" s="26"/>
      <c r="G1409" s="26"/>
    </row>
    <row r="1410" spans="4:7" x14ac:dyDescent="0.3">
      <c r="D1410" s="26"/>
      <c r="E1410" s="26"/>
      <c r="F1410" s="26"/>
      <c r="G1410" s="26"/>
    </row>
    <row r="1411" spans="4:7" x14ac:dyDescent="0.3">
      <c r="D1411" s="26"/>
      <c r="E1411" s="26"/>
      <c r="F1411" s="26"/>
      <c r="G1411" s="26"/>
    </row>
    <row r="1412" spans="4:7" x14ac:dyDescent="0.3">
      <c r="D1412" s="26"/>
      <c r="E1412" s="26"/>
      <c r="F1412" s="26"/>
      <c r="G1412" s="26"/>
    </row>
    <row r="1413" spans="4:7" x14ac:dyDescent="0.3">
      <c r="D1413" s="26"/>
      <c r="E1413" s="26"/>
      <c r="F1413" s="26"/>
      <c r="G1413" s="26"/>
    </row>
    <row r="1414" spans="4:7" x14ac:dyDescent="0.3">
      <c r="D1414" s="26"/>
      <c r="E1414" s="26"/>
      <c r="F1414" s="26"/>
      <c r="G1414" s="26"/>
    </row>
    <row r="1415" spans="4:7" x14ac:dyDescent="0.3">
      <c r="D1415" s="26"/>
      <c r="E1415" s="26"/>
      <c r="F1415" s="26"/>
      <c r="G1415" s="26"/>
    </row>
    <row r="1416" spans="4:7" x14ac:dyDescent="0.3">
      <c r="D1416" s="26"/>
      <c r="E1416" s="26"/>
      <c r="F1416" s="26"/>
      <c r="G1416" s="26"/>
    </row>
    <row r="1417" spans="4:7" x14ac:dyDescent="0.3">
      <c r="D1417" s="26"/>
      <c r="E1417" s="26"/>
      <c r="F1417" s="26"/>
      <c r="G1417" s="26"/>
    </row>
    <row r="1418" spans="4:7" x14ac:dyDescent="0.3">
      <c r="D1418" s="26"/>
      <c r="E1418" s="26"/>
      <c r="F1418" s="26"/>
      <c r="G1418" s="26"/>
    </row>
    <row r="1419" spans="4:7" x14ac:dyDescent="0.3">
      <c r="D1419" s="26"/>
      <c r="E1419" s="26"/>
      <c r="F1419" s="26"/>
      <c r="G1419" s="26"/>
    </row>
    <row r="1420" spans="4:7" x14ac:dyDescent="0.3">
      <c r="D1420" s="26"/>
      <c r="E1420" s="26"/>
      <c r="F1420" s="26"/>
      <c r="G1420" s="26"/>
    </row>
    <row r="1421" spans="4:7" x14ac:dyDescent="0.3">
      <c r="D1421" s="26"/>
      <c r="E1421" s="26"/>
      <c r="F1421" s="26"/>
      <c r="G1421" s="26"/>
    </row>
    <row r="1422" spans="4:7" x14ac:dyDescent="0.3">
      <c r="D1422" s="26"/>
      <c r="E1422" s="26"/>
      <c r="F1422" s="26"/>
      <c r="G1422" s="26"/>
    </row>
    <row r="1423" spans="4:7" x14ac:dyDescent="0.3">
      <c r="D1423" s="26"/>
      <c r="E1423" s="26"/>
      <c r="F1423" s="26"/>
      <c r="G1423" s="26"/>
    </row>
    <row r="1424" spans="4:7" x14ac:dyDescent="0.3">
      <c r="D1424" s="26"/>
      <c r="E1424" s="26"/>
      <c r="F1424" s="26"/>
      <c r="G1424" s="26"/>
    </row>
    <row r="1425" spans="4:7" x14ac:dyDescent="0.3">
      <c r="D1425" s="26"/>
      <c r="E1425" s="26"/>
      <c r="F1425" s="26"/>
      <c r="G1425" s="26"/>
    </row>
    <row r="1426" spans="4:7" x14ac:dyDescent="0.3">
      <c r="D1426" s="26"/>
      <c r="E1426" s="26"/>
      <c r="F1426" s="26"/>
      <c r="G1426" s="26"/>
    </row>
    <row r="1427" spans="4:7" x14ac:dyDescent="0.3">
      <c r="D1427" s="26"/>
      <c r="E1427" s="26"/>
      <c r="F1427" s="26"/>
      <c r="G1427" s="26"/>
    </row>
    <row r="1428" spans="4:7" x14ac:dyDescent="0.3">
      <c r="D1428" s="26"/>
      <c r="E1428" s="26"/>
      <c r="F1428" s="26"/>
      <c r="G1428" s="26"/>
    </row>
    <row r="1429" spans="4:7" x14ac:dyDescent="0.3">
      <c r="D1429" s="26"/>
      <c r="E1429" s="26"/>
      <c r="F1429" s="26"/>
      <c r="G1429" s="26"/>
    </row>
    <row r="1430" spans="4:7" x14ac:dyDescent="0.3">
      <c r="D1430" s="26"/>
      <c r="E1430" s="26"/>
      <c r="F1430" s="26"/>
      <c r="G1430" s="26"/>
    </row>
    <row r="1431" spans="4:7" x14ac:dyDescent="0.3">
      <c r="D1431" s="26"/>
      <c r="E1431" s="26"/>
      <c r="F1431" s="26"/>
      <c r="G1431" s="26"/>
    </row>
    <row r="1432" spans="4:7" x14ac:dyDescent="0.3">
      <c r="D1432" s="26"/>
      <c r="E1432" s="26"/>
      <c r="F1432" s="26"/>
      <c r="G1432" s="26"/>
    </row>
    <row r="1433" spans="4:7" x14ac:dyDescent="0.3">
      <c r="D1433" s="26"/>
      <c r="E1433" s="26"/>
      <c r="F1433" s="26"/>
      <c r="G1433" s="26"/>
    </row>
    <row r="1434" spans="4:7" x14ac:dyDescent="0.3">
      <c r="D1434" s="26"/>
      <c r="E1434" s="26"/>
      <c r="F1434" s="26"/>
      <c r="G1434" s="26"/>
    </row>
    <row r="1435" spans="4:7" x14ac:dyDescent="0.3">
      <c r="D1435" s="26"/>
      <c r="E1435" s="26"/>
      <c r="F1435" s="26"/>
      <c r="G1435" s="26"/>
    </row>
    <row r="1436" spans="4:7" x14ac:dyDescent="0.3">
      <c r="D1436" s="26"/>
      <c r="E1436" s="26"/>
      <c r="F1436" s="26"/>
      <c r="G1436" s="26"/>
    </row>
    <row r="1437" spans="4:7" x14ac:dyDescent="0.3">
      <c r="D1437" s="26"/>
      <c r="E1437" s="26"/>
      <c r="F1437" s="26"/>
      <c r="G1437" s="26"/>
    </row>
    <row r="1438" spans="4:7" x14ac:dyDescent="0.3">
      <c r="D1438" s="26"/>
      <c r="E1438" s="26"/>
      <c r="F1438" s="26"/>
      <c r="G1438" s="26"/>
    </row>
    <row r="1439" spans="4:7" x14ac:dyDescent="0.3">
      <c r="D1439" s="26"/>
      <c r="E1439" s="26"/>
      <c r="F1439" s="26"/>
      <c r="G1439" s="26"/>
    </row>
    <row r="1440" spans="4:7" x14ac:dyDescent="0.3">
      <c r="D1440" s="26"/>
      <c r="E1440" s="26"/>
      <c r="F1440" s="26"/>
      <c r="G1440" s="26"/>
    </row>
    <row r="1441" spans="4:7" x14ac:dyDescent="0.3">
      <c r="D1441" s="26"/>
      <c r="E1441" s="26"/>
      <c r="F1441" s="26"/>
      <c r="G1441" s="26"/>
    </row>
    <row r="1442" spans="4:7" x14ac:dyDescent="0.3">
      <c r="D1442" s="26"/>
      <c r="E1442" s="26"/>
      <c r="F1442" s="26"/>
      <c r="G1442" s="26"/>
    </row>
    <row r="1443" spans="4:7" x14ac:dyDescent="0.3">
      <c r="D1443" s="26"/>
      <c r="E1443" s="26"/>
      <c r="F1443" s="26"/>
      <c r="G1443" s="26"/>
    </row>
    <row r="1444" spans="4:7" x14ac:dyDescent="0.3">
      <c r="D1444" s="26"/>
      <c r="E1444" s="26"/>
      <c r="F1444" s="26"/>
      <c r="G1444" s="26"/>
    </row>
    <row r="1445" spans="4:7" x14ac:dyDescent="0.3">
      <c r="D1445" s="26"/>
      <c r="E1445" s="26"/>
      <c r="F1445" s="26"/>
      <c r="G1445" s="26"/>
    </row>
    <row r="1446" spans="4:7" x14ac:dyDescent="0.3">
      <c r="D1446" s="26"/>
      <c r="E1446" s="26"/>
      <c r="F1446" s="26"/>
      <c r="G1446" s="26"/>
    </row>
    <row r="1447" spans="4:7" x14ac:dyDescent="0.3">
      <c r="D1447" s="26"/>
      <c r="E1447" s="26"/>
      <c r="F1447" s="26"/>
      <c r="G1447" s="26"/>
    </row>
    <row r="1448" spans="4:7" x14ac:dyDescent="0.3">
      <c r="D1448" s="26"/>
      <c r="E1448" s="26"/>
      <c r="F1448" s="26"/>
      <c r="G1448" s="26"/>
    </row>
    <row r="1449" spans="4:7" x14ac:dyDescent="0.3">
      <c r="D1449" s="26"/>
      <c r="E1449" s="26"/>
      <c r="F1449" s="26"/>
      <c r="G1449" s="26"/>
    </row>
    <row r="1450" spans="4:7" x14ac:dyDescent="0.3">
      <c r="D1450" s="26"/>
      <c r="E1450" s="26"/>
      <c r="F1450" s="26"/>
      <c r="G1450" s="26"/>
    </row>
    <row r="1451" spans="4:7" x14ac:dyDescent="0.3">
      <c r="D1451" s="26"/>
      <c r="E1451" s="26"/>
      <c r="F1451" s="26"/>
      <c r="G1451" s="26"/>
    </row>
    <row r="1452" spans="4:7" x14ac:dyDescent="0.3">
      <c r="D1452" s="26"/>
      <c r="E1452" s="26"/>
      <c r="F1452" s="26"/>
      <c r="G1452" s="26"/>
    </row>
    <row r="1453" spans="4:7" x14ac:dyDescent="0.3">
      <c r="D1453" s="26"/>
      <c r="E1453" s="26"/>
      <c r="F1453" s="26"/>
      <c r="G1453" s="26"/>
    </row>
    <row r="1454" spans="4:7" x14ac:dyDescent="0.3">
      <c r="D1454" s="26"/>
      <c r="E1454" s="26"/>
      <c r="F1454" s="26"/>
      <c r="G1454" s="26"/>
    </row>
    <row r="1455" spans="4:7" x14ac:dyDescent="0.3">
      <c r="D1455" s="26"/>
      <c r="E1455" s="26"/>
      <c r="F1455" s="26"/>
      <c r="G1455" s="26"/>
    </row>
    <row r="1456" spans="4:7" x14ac:dyDescent="0.3">
      <c r="D1456" s="26"/>
      <c r="E1456" s="26"/>
      <c r="F1456" s="26"/>
      <c r="G1456" s="26"/>
    </row>
    <row r="1457" spans="4:7" x14ac:dyDescent="0.3">
      <c r="D1457" s="26"/>
      <c r="E1457" s="26"/>
      <c r="F1457" s="26"/>
      <c r="G1457" s="26"/>
    </row>
    <row r="1458" spans="4:7" x14ac:dyDescent="0.3">
      <c r="D1458" s="26"/>
      <c r="E1458" s="26"/>
      <c r="F1458" s="26"/>
      <c r="G1458" s="26"/>
    </row>
    <row r="1459" spans="4:7" x14ac:dyDescent="0.3">
      <c r="D1459" s="26"/>
      <c r="E1459" s="26"/>
      <c r="F1459" s="26"/>
      <c r="G1459" s="26"/>
    </row>
    <row r="1460" spans="4:7" x14ac:dyDescent="0.3">
      <c r="D1460" s="26"/>
      <c r="E1460" s="26"/>
      <c r="F1460" s="26"/>
      <c r="G1460" s="26"/>
    </row>
    <row r="1461" spans="4:7" x14ac:dyDescent="0.3">
      <c r="D1461" s="26"/>
      <c r="E1461" s="26"/>
      <c r="F1461" s="26"/>
      <c r="G1461" s="26"/>
    </row>
    <row r="1462" spans="4:7" x14ac:dyDescent="0.3">
      <c r="D1462" s="26"/>
      <c r="E1462" s="26"/>
      <c r="F1462" s="26"/>
      <c r="G1462" s="26"/>
    </row>
    <row r="1463" spans="4:7" x14ac:dyDescent="0.3">
      <c r="D1463" s="26"/>
      <c r="E1463" s="26"/>
      <c r="F1463" s="26"/>
      <c r="G1463" s="26"/>
    </row>
    <row r="1464" spans="4:7" x14ac:dyDescent="0.3">
      <c r="D1464" s="26"/>
      <c r="E1464" s="26"/>
      <c r="F1464" s="26"/>
      <c r="G1464" s="26"/>
    </row>
    <row r="1465" spans="4:7" x14ac:dyDescent="0.3">
      <c r="D1465" s="26"/>
      <c r="E1465" s="26"/>
      <c r="F1465" s="26"/>
      <c r="G1465" s="26"/>
    </row>
    <row r="1466" spans="4:7" x14ac:dyDescent="0.3">
      <c r="D1466" s="26"/>
      <c r="E1466" s="26"/>
      <c r="F1466" s="26"/>
      <c r="G1466" s="26"/>
    </row>
    <row r="1467" spans="4:7" x14ac:dyDescent="0.3">
      <c r="D1467" s="26"/>
      <c r="E1467" s="26"/>
      <c r="F1467" s="26"/>
      <c r="G1467" s="26"/>
    </row>
    <row r="1468" spans="4:7" x14ac:dyDescent="0.3">
      <c r="D1468" s="26"/>
      <c r="E1468" s="26"/>
      <c r="F1468" s="26"/>
      <c r="G1468" s="26"/>
    </row>
    <row r="1469" spans="4:7" x14ac:dyDescent="0.3">
      <c r="D1469" s="26"/>
      <c r="E1469" s="26"/>
      <c r="F1469" s="26"/>
      <c r="G1469" s="26"/>
    </row>
    <row r="1470" spans="4:7" x14ac:dyDescent="0.3">
      <c r="D1470" s="26"/>
      <c r="E1470" s="26"/>
      <c r="F1470" s="26"/>
      <c r="G1470" s="26"/>
    </row>
    <row r="1471" spans="4:7" x14ac:dyDescent="0.3">
      <c r="D1471" s="26"/>
      <c r="E1471" s="26"/>
      <c r="F1471" s="26"/>
      <c r="G1471" s="26"/>
    </row>
    <row r="1472" spans="4:7" x14ac:dyDescent="0.3">
      <c r="D1472" s="26"/>
      <c r="E1472" s="26"/>
      <c r="F1472" s="26"/>
      <c r="G1472" s="26"/>
    </row>
    <row r="1473" spans="4:7" x14ac:dyDescent="0.3">
      <c r="D1473" s="26"/>
      <c r="E1473" s="26"/>
      <c r="F1473" s="26"/>
      <c r="G1473" s="26"/>
    </row>
    <row r="1474" spans="4:7" x14ac:dyDescent="0.3">
      <c r="D1474" s="26"/>
      <c r="E1474" s="26"/>
      <c r="F1474" s="26"/>
      <c r="G1474" s="26"/>
    </row>
    <row r="1475" spans="4:7" x14ac:dyDescent="0.3">
      <c r="D1475" s="26"/>
      <c r="E1475" s="26"/>
      <c r="F1475" s="26"/>
      <c r="G1475" s="26"/>
    </row>
    <row r="1476" spans="4:7" x14ac:dyDescent="0.3">
      <c r="D1476" s="26"/>
      <c r="E1476" s="26"/>
      <c r="F1476" s="26"/>
      <c r="G1476" s="26"/>
    </row>
    <row r="1477" spans="4:7" x14ac:dyDescent="0.3">
      <c r="D1477" s="26"/>
      <c r="E1477" s="26"/>
      <c r="F1477" s="26"/>
      <c r="G1477" s="26"/>
    </row>
    <row r="1478" spans="4:7" x14ac:dyDescent="0.3">
      <c r="D1478" s="26"/>
      <c r="E1478" s="26"/>
      <c r="F1478" s="26"/>
      <c r="G1478" s="26"/>
    </row>
    <row r="1479" spans="4:7" x14ac:dyDescent="0.3">
      <c r="D1479" s="26"/>
      <c r="E1479" s="26"/>
      <c r="F1479" s="26"/>
      <c r="G1479" s="26"/>
    </row>
    <row r="1480" spans="4:7" x14ac:dyDescent="0.3">
      <c r="D1480" s="26"/>
      <c r="E1480" s="26"/>
      <c r="F1480" s="26"/>
      <c r="G1480" s="26"/>
    </row>
    <row r="1481" spans="4:7" x14ac:dyDescent="0.3">
      <c r="D1481" s="26"/>
      <c r="E1481" s="26"/>
      <c r="F1481" s="26"/>
      <c r="G1481" s="26"/>
    </row>
    <row r="1482" spans="4:7" x14ac:dyDescent="0.3">
      <c r="D1482" s="26"/>
      <c r="E1482" s="26"/>
      <c r="F1482" s="26"/>
      <c r="G1482" s="26"/>
    </row>
    <row r="1483" spans="4:7" x14ac:dyDescent="0.3">
      <c r="D1483" s="26"/>
      <c r="E1483" s="26"/>
      <c r="F1483" s="26"/>
      <c r="G1483" s="26"/>
    </row>
    <row r="1484" spans="4:7" x14ac:dyDescent="0.3">
      <c r="D1484" s="26"/>
      <c r="E1484" s="26"/>
      <c r="F1484" s="26"/>
      <c r="G1484" s="26"/>
    </row>
    <row r="1485" spans="4:7" x14ac:dyDescent="0.3">
      <c r="D1485" s="26"/>
      <c r="E1485" s="26"/>
      <c r="F1485" s="26"/>
      <c r="G1485" s="26"/>
    </row>
    <row r="1486" spans="4:7" x14ac:dyDescent="0.3">
      <c r="D1486" s="26"/>
      <c r="E1486" s="26"/>
      <c r="F1486" s="26"/>
      <c r="G1486" s="26"/>
    </row>
    <row r="1487" spans="4:7" x14ac:dyDescent="0.3">
      <c r="D1487" s="26"/>
      <c r="E1487" s="26"/>
      <c r="F1487" s="26"/>
      <c r="G1487" s="26"/>
    </row>
    <row r="1488" spans="4:7" x14ac:dyDescent="0.3">
      <c r="D1488" s="26"/>
      <c r="E1488" s="26"/>
      <c r="F1488" s="26"/>
      <c r="G1488" s="26"/>
    </row>
    <row r="1489" spans="4:7" x14ac:dyDescent="0.3">
      <c r="D1489" s="26"/>
      <c r="E1489" s="26"/>
      <c r="F1489" s="26"/>
      <c r="G1489" s="26"/>
    </row>
    <row r="1490" spans="4:7" x14ac:dyDescent="0.3">
      <c r="D1490" s="26"/>
      <c r="E1490" s="26"/>
      <c r="F1490" s="26"/>
      <c r="G1490" s="26"/>
    </row>
    <row r="1491" spans="4:7" x14ac:dyDescent="0.3">
      <c r="D1491" s="26"/>
      <c r="E1491" s="26"/>
      <c r="F1491" s="26"/>
      <c r="G1491" s="26"/>
    </row>
    <row r="1492" spans="4:7" x14ac:dyDescent="0.3">
      <c r="D1492" s="26"/>
      <c r="E1492" s="26"/>
      <c r="F1492" s="26"/>
      <c r="G1492" s="26"/>
    </row>
    <row r="1493" spans="4:7" x14ac:dyDescent="0.3">
      <c r="D1493" s="26"/>
      <c r="E1493" s="26"/>
      <c r="F1493" s="26"/>
      <c r="G1493" s="26"/>
    </row>
    <row r="1494" spans="4:7" x14ac:dyDescent="0.3">
      <c r="D1494" s="26"/>
      <c r="E1494" s="26"/>
      <c r="F1494" s="26"/>
      <c r="G1494" s="26"/>
    </row>
    <row r="1495" spans="4:7" x14ac:dyDescent="0.3">
      <c r="D1495" s="26"/>
      <c r="E1495" s="26"/>
      <c r="F1495" s="26"/>
      <c r="G1495" s="26"/>
    </row>
    <row r="1496" spans="4:7" x14ac:dyDescent="0.3">
      <c r="D1496" s="26"/>
      <c r="E1496" s="26"/>
      <c r="F1496" s="26"/>
      <c r="G1496" s="26"/>
    </row>
    <row r="1497" spans="4:7" x14ac:dyDescent="0.3">
      <c r="D1497" s="26"/>
      <c r="E1497" s="26"/>
      <c r="F1497" s="26"/>
      <c r="G1497" s="26"/>
    </row>
    <row r="1498" spans="4:7" x14ac:dyDescent="0.3">
      <c r="D1498" s="26"/>
      <c r="E1498" s="26"/>
      <c r="F1498" s="26"/>
      <c r="G1498" s="26"/>
    </row>
    <row r="1499" spans="4:7" x14ac:dyDescent="0.3">
      <c r="D1499" s="26"/>
      <c r="E1499" s="26"/>
      <c r="F1499" s="26"/>
      <c r="G1499" s="26"/>
    </row>
    <row r="1500" spans="4:7" x14ac:dyDescent="0.3">
      <c r="D1500" s="26"/>
      <c r="E1500" s="26"/>
      <c r="F1500" s="26"/>
      <c r="G1500" s="26"/>
    </row>
    <row r="1501" spans="4:7" x14ac:dyDescent="0.3">
      <c r="D1501" s="26"/>
      <c r="E1501" s="26"/>
      <c r="F1501" s="26"/>
      <c r="G1501" s="26"/>
    </row>
    <row r="1502" spans="4:7" x14ac:dyDescent="0.3">
      <c r="D1502" s="26"/>
      <c r="E1502" s="26"/>
      <c r="F1502" s="26"/>
      <c r="G1502" s="26"/>
    </row>
    <row r="1503" spans="4:7" x14ac:dyDescent="0.3">
      <c r="D1503" s="26"/>
      <c r="E1503" s="26"/>
      <c r="F1503" s="26"/>
      <c r="G1503" s="26"/>
    </row>
    <row r="1504" spans="4:7" x14ac:dyDescent="0.3">
      <c r="D1504" s="26"/>
      <c r="E1504" s="26"/>
      <c r="F1504" s="26"/>
      <c r="G1504" s="26"/>
    </row>
    <row r="1505" spans="4:7" x14ac:dyDescent="0.3">
      <c r="D1505" s="26"/>
      <c r="E1505" s="26"/>
      <c r="F1505" s="26"/>
      <c r="G1505" s="26"/>
    </row>
    <row r="1506" spans="4:7" x14ac:dyDescent="0.3">
      <c r="D1506" s="26"/>
      <c r="E1506" s="26"/>
      <c r="F1506" s="26"/>
      <c r="G1506" s="26"/>
    </row>
    <row r="1507" spans="4:7" x14ac:dyDescent="0.3">
      <c r="D1507" s="26"/>
      <c r="E1507" s="26"/>
      <c r="F1507" s="26"/>
      <c r="G1507" s="26"/>
    </row>
    <row r="1508" spans="4:7" x14ac:dyDescent="0.3">
      <c r="D1508" s="26"/>
      <c r="E1508" s="26"/>
      <c r="F1508" s="26"/>
      <c r="G1508" s="26"/>
    </row>
    <row r="1509" spans="4:7" x14ac:dyDescent="0.3">
      <c r="D1509" s="26"/>
      <c r="E1509" s="26"/>
      <c r="F1509" s="26"/>
      <c r="G1509" s="26"/>
    </row>
    <row r="1510" spans="4:7" x14ac:dyDescent="0.3">
      <c r="D1510" s="26"/>
      <c r="E1510" s="26"/>
      <c r="F1510" s="26"/>
      <c r="G1510" s="26"/>
    </row>
    <row r="1511" spans="4:7" x14ac:dyDescent="0.3">
      <c r="D1511" s="26"/>
      <c r="E1511" s="26"/>
      <c r="F1511" s="26"/>
      <c r="G1511" s="26"/>
    </row>
    <row r="1512" spans="4:7" x14ac:dyDescent="0.3">
      <c r="D1512" s="26"/>
      <c r="E1512" s="26"/>
      <c r="F1512" s="26"/>
      <c r="G1512" s="26"/>
    </row>
    <row r="1513" spans="4:7" x14ac:dyDescent="0.3">
      <c r="D1513" s="26"/>
      <c r="E1513" s="26"/>
      <c r="F1513" s="26"/>
      <c r="G1513" s="26"/>
    </row>
    <row r="1514" spans="4:7" x14ac:dyDescent="0.3">
      <c r="D1514" s="26"/>
      <c r="E1514" s="26"/>
      <c r="F1514" s="26"/>
      <c r="G1514" s="26"/>
    </row>
    <row r="1515" spans="4:7" x14ac:dyDescent="0.3">
      <c r="D1515" s="26"/>
      <c r="E1515" s="26"/>
      <c r="F1515" s="26"/>
      <c r="G1515" s="26"/>
    </row>
    <row r="1516" spans="4:7" x14ac:dyDescent="0.3">
      <c r="D1516" s="26"/>
      <c r="E1516" s="26"/>
      <c r="F1516" s="26"/>
      <c r="G1516" s="26"/>
    </row>
    <row r="1517" spans="4:7" x14ac:dyDescent="0.3">
      <c r="D1517" s="26"/>
      <c r="E1517" s="26"/>
      <c r="F1517" s="26"/>
      <c r="G1517" s="26"/>
    </row>
    <row r="1518" spans="4:7" x14ac:dyDescent="0.3">
      <c r="D1518" s="26"/>
      <c r="E1518" s="26"/>
      <c r="F1518" s="26"/>
      <c r="G1518" s="26"/>
    </row>
    <row r="1519" spans="4:7" x14ac:dyDescent="0.3">
      <c r="D1519" s="26"/>
      <c r="E1519" s="26"/>
      <c r="F1519" s="26"/>
      <c r="G1519" s="26"/>
    </row>
    <row r="1520" spans="4:7" x14ac:dyDescent="0.3">
      <c r="D1520" s="26"/>
      <c r="E1520" s="26"/>
      <c r="F1520" s="26"/>
      <c r="G1520" s="26"/>
    </row>
    <row r="1521" spans="4:7" x14ac:dyDescent="0.3">
      <c r="D1521" s="26"/>
      <c r="E1521" s="26"/>
      <c r="F1521" s="26"/>
      <c r="G1521" s="26"/>
    </row>
    <row r="1522" spans="4:7" x14ac:dyDescent="0.3">
      <c r="D1522" s="26"/>
      <c r="E1522" s="26"/>
      <c r="F1522" s="26"/>
      <c r="G1522" s="26"/>
    </row>
    <row r="1523" spans="4:7" x14ac:dyDescent="0.3">
      <c r="D1523" s="26"/>
      <c r="E1523" s="26"/>
      <c r="F1523" s="26"/>
      <c r="G1523" s="26"/>
    </row>
    <row r="1524" spans="4:7" x14ac:dyDescent="0.3">
      <c r="D1524" s="26"/>
      <c r="E1524" s="26"/>
      <c r="F1524" s="26"/>
      <c r="G1524" s="26"/>
    </row>
    <row r="1525" spans="4:7" x14ac:dyDescent="0.3">
      <c r="D1525" s="26"/>
      <c r="E1525" s="26"/>
      <c r="F1525" s="26"/>
      <c r="G1525" s="26"/>
    </row>
    <row r="1526" spans="4:7" x14ac:dyDescent="0.3">
      <c r="D1526" s="26"/>
      <c r="E1526" s="26"/>
      <c r="F1526" s="26"/>
      <c r="G1526" s="26"/>
    </row>
    <row r="1527" spans="4:7" x14ac:dyDescent="0.3">
      <c r="D1527" s="26"/>
      <c r="E1527" s="26"/>
      <c r="F1527" s="26"/>
      <c r="G1527" s="26"/>
    </row>
    <row r="1528" spans="4:7" x14ac:dyDescent="0.3">
      <c r="D1528" s="26"/>
      <c r="E1528" s="26"/>
      <c r="F1528" s="26"/>
      <c r="G1528" s="26"/>
    </row>
    <row r="1529" spans="4:7" x14ac:dyDescent="0.3">
      <c r="D1529" s="26"/>
      <c r="E1529" s="26"/>
      <c r="F1529" s="26"/>
      <c r="G1529" s="26"/>
    </row>
    <row r="1530" spans="4:7" x14ac:dyDescent="0.3">
      <c r="D1530" s="26"/>
      <c r="E1530" s="26"/>
      <c r="F1530" s="26"/>
      <c r="G1530" s="26"/>
    </row>
    <row r="1531" spans="4:7" x14ac:dyDescent="0.3">
      <c r="D1531" s="26"/>
      <c r="E1531" s="26"/>
      <c r="F1531" s="26"/>
      <c r="G1531" s="26"/>
    </row>
    <row r="1532" spans="4:7" x14ac:dyDescent="0.3">
      <c r="D1532" s="26"/>
      <c r="E1532" s="26"/>
      <c r="F1532" s="26"/>
      <c r="G1532" s="26"/>
    </row>
    <row r="1533" spans="4:7" x14ac:dyDescent="0.3">
      <c r="D1533" s="26"/>
      <c r="E1533" s="26"/>
      <c r="F1533" s="26"/>
      <c r="G1533" s="26"/>
    </row>
    <row r="1534" spans="4:7" x14ac:dyDescent="0.3">
      <c r="D1534" s="26"/>
      <c r="E1534" s="26"/>
      <c r="F1534" s="26"/>
      <c r="G1534" s="26"/>
    </row>
    <row r="1535" spans="4:7" x14ac:dyDescent="0.3">
      <c r="D1535" s="26"/>
      <c r="E1535" s="26"/>
      <c r="F1535" s="26"/>
      <c r="G1535" s="26"/>
    </row>
    <row r="1536" spans="4:7" x14ac:dyDescent="0.3">
      <c r="D1536" s="26"/>
      <c r="E1536" s="26"/>
      <c r="F1536" s="26"/>
      <c r="G1536" s="26"/>
    </row>
    <row r="1537" spans="4:7" x14ac:dyDescent="0.3">
      <c r="D1537" s="26"/>
      <c r="E1537" s="26"/>
      <c r="F1537" s="26"/>
      <c r="G1537" s="26"/>
    </row>
    <row r="1538" spans="4:7" x14ac:dyDescent="0.3">
      <c r="D1538" s="26"/>
      <c r="E1538" s="26"/>
      <c r="F1538" s="26"/>
      <c r="G1538" s="26"/>
    </row>
    <row r="1539" spans="4:7" x14ac:dyDescent="0.3">
      <c r="D1539" s="26"/>
      <c r="E1539" s="26"/>
      <c r="F1539" s="26"/>
      <c r="G1539" s="26"/>
    </row>
    <row r="1540" spans="4:7" x14ac:dyDescent="0.3">
      <c r="D1540" s="26"/>
      <c r="E1540" s="26"/>
      <c r="F1540" s="26"/>
      <c r="G1540" s="26"/>
    </row>
    <row r="1541" spans="4:7" x14ac:dyDescent="0.3">
      <c r="D1541" s="26"/>
      <c r="E1541" s="26"/>
      <c r="F1541" s="26"/>
      <c r="G1541" s="26"/>
    </row>
    <row r="1542" spans="4:7" x14ac:dyDescent="0.3">
      <c r="D1542" s="26"/>
      <c r="E1542" s="26"/>
      <c r="F1542" s="26"/>
      <c r="G1542" s="26"/>
    </row>
    <row r="1543" spans="4:7" x14ac:dyDescent="0.3">
      <c r="D1543" s="26"/>
      <c r="E1543" s="26"/>
      <c r="F1543" s="26"/>
      <c r="G1543" s="26"/>
    </row>
    <row r="1544" spans="4:7" x14ac:dyDescent="0.3">
      <c r="D1544" s="26"/>
      <c r="E1544" s="26"/>
      <c r="F1544" s="26"/>
      <c r="G1544" s="26"/>
    </row>
    <row r="1545" spans="4:7" x14ac:dyDescent="0.3">
      <c r="D1545" s="26"/>
      <c r="E1545" s="26"/>
      <c r="F1545" s="26"/>
      <c r="G1545" s="26"/>
    </row>
    <row r="1546" spans="4:7" x14ac:dyDescent="0.3">
      <c r="D1546" s="26"/>
      <c r="E1546" s="26"/>
      <c r="F1546" s="26"/>
      <c r="G1546" s="26"/>
    </row>
    <row r="1547" spans="4:7" x14ac:dyDescent="0.3">
      <c r="D1547" s="26"/>
      <c r="E1547" s="26"/>
      <c r="F1547" s="26"/>
      <c r="G1547" s="26"/>
    </row>
    <row r="1548" spans="4:7" x14ac:dyDescent="0.3">
      <c r="D1548" s="26"/>
      <c r="E1548" s="26"/>
      <c r="F1548" s="26"/>
      <c r="G1548" s="26"/>
    </row>
    <row r="1549" spans="4:7" x14ac:dyDescent="0.3">
      <c r="D1549" s="26"/>
      <c r="E1549" s="26"/>
      <c r="F1549" s="26"/>
      <c r="G1549" s="26"/>
    </row>
    <row r="1550" spans="4:7" x14ac:dyDescent="0.3">
      <c r="D1550" s="26"/>
      <c r="E1550" s="26"/>
      <c r="F1550" s="26"/>
      <c r="G1550" s="26"/>
    </row>
    <row r="1551" spans="4:7" x14ac:dyDescent="0.3">
      <c r="D1551" s="26"/>
      <c r="E1551" s="26"/>
      <c r="F1551" s="26"/>
      <c r="G1551" s="26"/>
    </row>
    <row r="1552" spans="4:7" x14ac:dyDescent="0.3">
      <c r="D1552" s="26"/>
      <c r="E1552" s="26"/>
      <c r="F1552" s="26"/>
      <c r="G1552" s="26"/>
    </row>
    <row r="1553" spans="4:7" x14ac:dyDescent="0.3">
      <c r="D1553" s="26"/>
      <c r="E1553" s="26"/>
      <c r="F1553" s="26"/>
      <c r="G1553" s="26"/>
    </row>
    <row r="1554" spans="4:7" x14ac:dyDescent="0.3">
      <c r="D1554" s="26"/>
      <c r="E1554" s="26"/>
      <c r="F1554" s="26"/>
      <c r="G1554" s="26"/>
    </row>
    <row r="1555" spans="4:7" x14ac:dyDescent="0.3">
      <c r="D1555" s="26"/>
      <c r="E1555" s="26"/>
      <c r="F1555" s="26"/>
      <c r="G1555" s="26"/>
    </row>
    <row r="1556" spans="4:7" x14ac:dyDescent="0.3">
      <c r="D1556" s="26"/>
      <c r="E1556" s="26"/>
      <c r="F1556" s="26"/>
      <c r="G1556" s="26"/>
    </row>
    <row r="1557" spans="4:7" x14ac:dyDescent="0.3">
      <c r="D1557" s="26"/>
      <c r="E1557" s="26"/>
      <c r="F1557" s="26"/>
      <c r="G1557" s="26"/>
    </row>
    <row r="1558" spans="4:7" x14ac:dyDescent="0.3">
      <c r="D1558" s="26"/>
      <c r="E1558" s="26"/>
      <c r="F1558" s="26"/>
      <c r="G1558" s="26"/>
    </row>
    <row r="1559" spans="4:7" x14ac:dyDescent="0.3">
      <c r="D1559" s="26"/>
      <c r="E1559" s="26"/>
      <c r="F1559" s="26"/>
      <c r="G1559" s="26"/>
    </row>
    <row r="1560" spans="4:7" x14ac:dyDescent="0.3">
      <c r="D1560" s="26"/>
      <c r="E1560" s="26"/>
      <c r="F1560" s="26"/>
      <c r="G1560" s="26"/>
    </row>
    <row r="1561" spans="4:7" x14ac:dyDescent="0.3">
      <c r="D1561" s="26"/>
      <c r="E1561" s="26"/>
      <c r="F1561" s="26"/>
      <c r="G1561" s="26"/>
    </row>
    <row r="1562" spans="4:7" x14ac:dyDescent="0.3">
      <c r="D1562" s="26"/>
      <c r="E1562" s="26"/>
      <c r="F1562" s="26"/>
      <c r="G1562" s="26"/>
    </row>
    <row r="1563" spans="4:7" x14ac:dyDescent="0.3">
      <c r="D1563" s="26"/>
      <c r="E1563" s="26"/>
      <c r="F1563" s="26"/>
      <c r="G1563" s="26"/>
    </row>
    <row r="1564" spans="4:7" x14ac:dyDescent="0.3">
      <c r="D1564" s="26"/>
      <c r="E1564" s="26"/>
      <c r="F1564" s="26"/>
      <c r="G1564" s="26"/>
    </row>
    <row r="1565" spans="4:7" x14ac:dyDescent="0.3">
      <c r="D1565" s="26"/>
      <c r="E1565" s="26"/>
      <c r="F1565" s="26"/>
      <c r="G1565" s="26"/>
    </row>
    <row r="1566" spans="4:7" x14ac:dyDescent="0.3">
      <c r="D1566" s="26"/>
      <c r="E1566" s="26"/>
      <c r="F1566" s="26"/>
      <c r="G1566" s="26"/>
    </row>
    <row r="1567" spans="4:7" x14ac:dyDescent="0.3">
      <c r="D1567" s="26"/>
      <c r="E1567" s="26"/>
      <c r="F1567" s="26"/>
      <c r="G1567" s="26"/>
    </row>
    <row r="1568" spans="4:7" x14ac:dyDescent="0.3">
      <c r="D1568" s="26"/>
      <c r="E1568" s="26"/>
      <c r="F1568" s="26"/>
      <c r="G1568" s="26"/>
    </row>
    <row r="1569" spans="4:7" x14ac:dyDescent="0.3">
      <c r="D1569" s="26"/>
      <c r="E1569" s="26"/>
      <c r="F1569" s="26"/>
      <c r="G1569" s="26"/>
    </row>
    <row r="1570" spans="4:7" x14ac:dyDescent="0.3">
      <c r="D1570" s="26"/>
      <c r="E1570" s="26"/>
      <c r="F1570" s="26"/>
      <c r="G1570" s="26"/>
    </row>
    <row r="1571" spans="4:7" x14ac:dyDescent="0.3">
      <c r="D1571" s="26"/>
      <c r="E1571" s="26"/>
      <c r="F1571" s="26"/>
      <c r="G1571" s="26"/>
    </row>
    <row r="1572" spans="4:7" x14ac:dyDescent="0.3">
      <c r="D1572" s="26"/>
      <c r="E1572" s="26"/>
      <c r="F1572" s="26"/>
      <c r="G1572" s="26"/>
    </row>
    <row r="1573" spans="4:7" x14ac:dyDescent="0.3">
      <c r="D1573" s="26"/>
      <c r="E1573" s="26"/>
      <c r="F1573" s="26"/>
      <c r="G1573" s="26"/>
    </row>
    <row r="1574" spans="4:7" x14ac:dyDescent="0.3">
      <c r="D1574" s="26"/>
      <c r="E1574" s="26"/>
      <c r="F1574" s="26"/>
      <c r="G1574" s="26"/>
    </row>
    <row r="1575" spans="4:7" x14ac:dyDescent="0.3">
      <c r="D1575" s="26"/>
      <c r="E1575" s="26"/>
      <c r="F1575" s="26"/>
      <c r="G1575" s="26"/>
    </row>
    <row r="1576" spans="4:7" x14ac:dyDescent="0.3">
      <c r="D1576" s="26"/>
      <c r="E1576" s="26"/>
      <c r="F1576" s="26"/>
      <c r="G1576" s="26"/>
    </row>
    <row r="1577" spans="4:7" x14ac:dyDescent="0.3">
      <c r="D1577" s="26"/>
      <c r="E1577" s="26"/>
      <c r="F1577" s="26"/>
      <c r="G1577" s="26"/>
    </row>
    <row r="1578" spans="4:7" x14ac:dyDescent="0.3">
      <c r="D1578" s="26"/>
      <c r="E1578" s="26"/>
      <c r="F1578" s="26"/>
      <c r="G1578" s="26"/>
    </row>
    <row r="1579" spans="4:7" x14ac:dyDescent="0.3">
      <c r="D1579" s="26"/>
      <c r="E1579" s="26"/>
      <c r="F1579" s="26"/>
      <c r="G1579" s="26"/>
    </row>
    <row r="1580" spans="4:7" x14ac:dyDescent="0.3">
      <c r="D1580" s="26"/>
      <c r="E1580" s="26"/>
      <c r="F1580" s="26"/>
      <c r="G1580" s="26"/>
    </row>
    <row r="1581" spans="4:7" x14ac:dyDescent="0.3">
      <c r="D1581" s="26"/>
      <c r="E1581" s="26"/>
      <c r="F1581" s="26"/>
      <c r="G1581" s="26"/>
    </row>
    <row r="1582" spans="4:7" x14ac:dyDescent="0.3">
      <c r="D1582" s="26"/>
      <c r="E1582" s="26"/>
      <c r="F1582" s="26"/>
      <c r="G1582" s="26"/>
    </row>
    <row r="1583" spans="4:7" x14ac:dyDescent="0.3">
      <c r="D1583" s="26"/>
      <c r="E1583" s="26"/>
      <c r="F1583" s="26"/>
      <c r="G1583" s="26"/>
    </row>
    <row r="1584" spans="4:7" x14ac:dyDescent="0.3">
      <c r="D1584" s="26"/>
      <c r="E1584" s="26"/>
      <c r="F1584" s="26"/>
      <c r="G1584" s="26"/>
    </row>
    <row r="1585" spans="4:7" x14ac:dyDescent="0.3">
      <c r="D1585" s="26"/>
      <c r="E1585" s="26"/>
      <c r="F1585" s="26"/>
      <c r="G1585" s="26"/>
    </row>
    <row r="1586" spans="4:7" x14ac:dyDescent="0.3">
      <c r="D1586" s="26"/>
      <c r="E1586" s="26"/>
      <c r="F1586" s="26"/>
      <c r="G1586" s="26"/>
    </row>
    <row r="1587" spans="4:7" x14ac:dyDescent="0.3">
      <c r="D1587" s="26"/>
      <c r="E1587" s="26"/>
      <c r="F1587" s="26"/>
      <c r="G1587" s="26"/>
    </row>
    <row r="1588" spans="4:7" x14ac:dyDescent="0.3">
      <c r="D1588" s="26"/>
      <c r="E1588" s="26"/>
      <c r="F1588" s="26"/>
      <c r="G1588" s="26"/>
    </row>
    <row r="1589" spans="4:7" x14ac:dyDescent="0.3">
      <c r="D1589" s="26"/>
      <c r="E1589" s="26"/>
      <c r="F1589" s="26"/>
      <c r="G1589" s="26"/>
    </row>
    <row r="1590" spans="4:7" x14ac:dyDescent="0.3">
      <c r="D1590" s="26"/>
      <c r="E1590" s="26"/>
      <c r="F1590" s="26"/>
      <c r="G1590" s="26"/>
    </row>
    <row r="1591" spans="4:7" x14ac:dyDescent="0.3">
      <c r="D1591" s="26"/>
      <c r="E1591" s="26"/>
      <c r="F1591" s="26"/>
      <c r="G1591" s="26"/>
    </row>
    <row r="1592" spans="4:7" x14ac:dyDescent="0.3">
      <c r="D1592" s="26"/>
      <c r="E1592" s="26"/>
      <c r="F1592" s="26"/>
      <c r="G1592" s="26"/>
    </row>
    <row r="1593" spans="4:7" x14ac:dyDescent="0.3">
      <c r="D1593" s="26"/>
      <c r="E1593" s="26"/>
      <c r="F1593" s="26"/>
      <c r="G1593" s="26"/>
    </row>
    <row r="1594" spans="4:7" x14ac:dyDescent="0.3">
      <c r="D1594" s="26"/>
      <c r="E1594" s="26"/>
      <c r="F1594" s="26"/>
      <c r="G1594" s="26"/>
    </row>
    <row r="1595" spans="4:7" x14ac:dyDescent="0.3">
      <c r="D1595" s="26"/>
      <c r="E1595" s="26"/>
      <c r="F1595" s="26"/>
      <c r="G1595" s="26"/>
    </row>
    <row r="1596" spans="4:7" x14ac:dyDescent="0.3">
      <c r="D1596" s="26"/>
      <c r="E1596" s="26"/>
      <c r="F1596" s="26"/>
      <c r="G1596" s="26"/>
    </row>
    <row r="1597" spans="4:7" x14ac:dyDescent="0.3">
      <c r="D1597" s="26"/>
      <c r="E1597" s="26"/>
      <c r="F1597" s="26"/>
      <c r="G1597" s="26"/>
    </row>
    <row r="1598" spans="4:7" x14ac:dyDescent="0.3">
      <c r="D1598" s="26"/>
      <c r="E1598" s="26"/>
      <c r="F1598" s="26"/>
      <c r="G1598" s="26"/>
    </row>
    <row r="1599" spans="4:7" x14ac:dyDescent="0.3">
      <c r="D1599" s="26"/>
      <c r="E1599" s="26"/>
      <c r="F1599" s="26"/>
      <c r="G1599" s="26"/>
    </row>
    <row r="1600" spans="4:7" x14ac:dyDescent="0.3">
      <c r="D1600" s="26"/>
      <c r="E1600" s="26"/>
      <c r="F1600" s="26"/>
      <c r="G1600" s="26"/>
    </row>
    <row r="1601" spans="4:7" x14ac:dyDescent="0.3">
      <c r="D1601" s="26"/>
      <c r="E1601" s="26"/>
      <c r="F1601" s="26"/>
      <c r="G1601" s="26"/>
    </row>
    <row r="1602" spans="4:7" x14ac:dyDescent="0.3">
      <c r="D1602" s="26"/>
      <c r="E1602" s="26"/>
      <c r="F1602" s="26"/>
      <c r="G1602" s="26"/>
    </row>
    <row r="1603" spans="4:7" x14ac:dyDescent="0.3">
      <c r="D1603" s="26"/>
      <c r="E1603" s="26"/>
      <c r="F1603" s="26"/>
      <c r="G1603" s="26"/>
    </row>
    <row r="1604" spans="4:7" x14ac:dyDescent="0.3">
      <c r="D1604" s="26"/>
      <c r="E1604" s="26"/>
      <c r="F1604" s="26"/>
      <c r="G1604" s="26"/>
    </row>
    <row r="1605" spans="4:7" x14ac:dyDescent="0.3">
      <c r="D1605" s="26"/>
      <c r="E1605" s="26"/>
      <c r="F1605" s="26"/>
      <c r="G1605" s="26"/>
    </row>
    <row r="1606" spans="4:7" x14ac:dyDescent="0.3">
      <c r="D1606" s="26"/>
      <c r="E1606" s="26"/>
      <c r="F1606" s="26"/>
      <c r="G1606" s="26"/>
    </row>
    <row r="1607" spans="4:7" x14ac:dyDescent="0.3">
      <c r="D1607" s="26"/>
      <c r="E1607" s="26"/>
      <c r="F1607" s="26"/>
      <c r="G1607" s="26"/>
    </row>
    <row r="1608" spans="4:7" x14ac:dyDescent="0.3">
      <c r="D1608" s="26"/>
      <c r="E1608" s="26"/>
      <c r="F1608" s="26"/>
      <c r="G1608" s="26"/>
    </row>
    <row r="1609" spans="4:7" x14ac:dyDescent="0.3">
      <c r="D1609" s="26"/>
      <c r="E1609" s="26"/>
      <c r="F1609" s="26"/>
      <c r="G1609" s="26"/>
    </row>
    <row r="1610" spans="4:7" x14ac:dyDescent="0.3">
      <c r="D1610" s="26"/>
      <c r="E1610" s="26"/>
      <c r="F1610" s="26"/>
      <c r="G1610" s="26"/>
    </row>
    <row r="1611" spans="4:7" x14ac:dyDescent="0.3">
      <c r="D1611" s="26"/>
      <c r="E1611" s="26"/>
      <c r="F1611" s="26"/>
      <c r="G1611" s="26"/>
    </row>
    <row r="1612" spans="4:7" x14ac:dyDescent="0.3">
      <c r="D1612" s="26"/>
      <c r="E1612" s="26"/>
      <c r="F1612" s="26"/>
      <c r="G1612" s="26"/>
    </row>
    <row r="1613" spans="4:7" x14ac:dyDescent="0.3">
      <c r="D1613" s="26"/>
      <c r="E1613" s="26"/>
      <c r="F1613" s="26"/>
      <c r="G1613" s="26"/>
    </row>
    <row r="1614" spans="4:7" x14ac:dyDescent="0.3">
      <c r="D1614" s="26"/>
      <c r="E1614" s="26"/>
      <c r="F1614" s="26"/>
      <c r="G1614" s="26"/>
    </row>
    <row r="1615" spans="4:7" x14ac:dyDescent="0.3">
      <c r="D1615" s="26"/>
      <c r="E1615" s="26"/>
      <c r="F1615" s="26"/>
      <c r="G1615" s="26"/>
    </row>
    <row r="1616" spans="4:7" x14ac:dyDescent="0.3">
      <c r="D1616" s="26"/>
      <c r="E1616" s="26"/>
      <c r="F1616" s="26"/>
      <c r="G1616" s="26"/>
    </row>
    <row r="1617" spans="4:7" x14ac:dyDescent="0.3">
      <c r="D1617" s="26"/>
      <c r="E1617" s="26"/>
      <c r="F1617" s="26"/>
      <c r="G1617" s="26"/>
    </row>
    <row r="1618" spans="4:7" x14ac:dyDescent="0.3">
      <c r="D1618" s="26"/>
      <c r="E1618" s="26"/>
      <c r="F1618" s="26"/>
      <c r="G1618" s="26"/>
    </row>
    <row r="1619" spans="4:7" x14ac:dyDescent="0.3">
      <c r="D1619" s="26"/>
      <c r="E1619" s="26"/>
      <c r="F1619" s="26"/>
      <c r="G1619" s="26"/>
    </row>
    <row r="1620" spans="4:7" x14ac:dyDescent="0.3">
      <c r="D1620" s="26"/>
      <c r="E1620" s="26"/>
      <c r="F1620" s="26"/>
      <c r="G1620" s="26"/>
    </row>
    <row r="1621" spans="4:7" x14ac:dyDescent="0.3">
      <c r="D1621" s="26"/>
      <c r="E1621" s="26"/>
      <c r="F1621" s="26"/>
      <c r="G1621" s="26"/>
    </row>
    <row r="1622" spans="4:7" x14ac:dyDescent="0.3">
      <c r="D1622" s="26"/>
      <c r="E1622" s="26"/>
      <c r="F1622" s="26"/>
      <c r="G1622" s="26"/>
    </row>
    <row r="1623" spans="4:7" x14ac:dyDescent="0.3">
      <c r="D1623" s="26"/>
      <c r="E1623" s="26"/>
      <c r="F1623" s="26"/>
      <c r="G1623" s="26"/>
    </row>
    <row r="1624" spans="4:7" x14ac:dyDescent="0.3">
      <c r="D1624" s="26"/>
      <c r="E1624" s="26"/>
      <c r="F1624" s="26"/>
      <c r="G1624" s="26"/>
    </row>
    <row r="1625" spans="4:7" x14ac:dyDescent="0.3">
      <c r="D1625" s="26"/>
      <c r="E1625" s="26"/>
      <c r="F1625" s="26"/>
      <c r="G1625" s="26"/>
    </row>
    <row r="1626" spans="4:7" x14ac:dyDescent="0.3">
      <c r="D1626" s="26"/>
      <c r="E1626" s="26"/>
      <c r="F1626" s="26"/>
      <c r="G1626" s="26"/>
    </row>
    <row r="1627" spans="4:7" x14ac:dyDescent="0.3">
      <c r="D1627" s="26"/>
      <c r="E1627" s="26"/>
      <c r="F1627" s="26"/>
      <c r="G1627" s="26"/>
    </row>
    <row r="1628" spans="4:7" x14ac:dyDescent="0.3">
      <c r="D1628" s="26"/>
      <c r="E1628" s="26"/>
      <c r="F1628" s="26"/>
      <c r="G1628" s="26"/>
    </row>
    <row r="1629" spans="4:7" x14ac:dyDescent="0.3">
      <c r="D1629" s="26"/>
      <c r="E1629" s="26"/>
      <c r="F1629" s="26"/>
      <c r="G1629" s="26"/>
    </row>
    <row r="1630" spans="4:7" x14ac:dyDescent="0.3">
      <c r="D1630" s="26"/>
      <c r="E1630" s="26"/>
      <c r="F1630" s="26"/>
      <c r="G1630" s="26"/>
    </row>
    <row r="1631" spans="4:7" x14ac:dyDescent="0.3">
      <c r="D1631" s="26"/>
      <c r="E1631" s="26"/>
      <c r="F1631" s="26"/>
      <c r="G1631" s="26"/>
    </row>
    <row r="1632" spans="4:7" x14ac:dyDescent="0.3">
      <c r="D1632" s="26"/>
      <c r="E1632" s="26"/>
      <c r="F1632" s="26"/>
      <c r="G1632" s="26"/>
    </row>
    <row r="1633" spans="4:7" x14ac:dyDescent="0.3">
      <c r="D1633" s="26"/>
      <c r="E1633" s="26"/>
      <c r="F1633" s="26"/>
      <c r="G1633" s="26"/>
    </row>
    <row r="1634" spans="4:7" x14ac:dyDescent="0.3">
      <c r="D1634" s="26"/>
      <c r="E1634" s="26"/>
      <c r="F1634" s="26"/>
      <c r="G1634" s="26"/>
    </row>
    <row r="1635" spans="4:7" x14ac:dyDescent="0.3">
      <c r="D1635" s="26"/>
      <c r="E1635" s="26"/>
      <c r="F1635" s="26"/>
      <c r="G1635" s="26"/>
    </row>
    <row r="1636" spans="4:7" x14ac:dyDescent="0.3">
      <c r="D1636" s="26"/>
      <c r="E1636" s="26"/>
      <c r="F1636" s="26"/>
      <c r="G1636" s="26"/>
    </row>
    <row r="1637" spans="4:7" x14ac:dyDescent="0.3">
      <c r="D1637" s="26"/>
      <c r="E1637" s="26"/>
      <c r="F1637" s="26"/>
      <c r="G1637" s="26"/>
    </row>
    <row r="1638" spans="4:7" x14ac:dyDescent="0.3">
      <c r="D1638" s="26"/>
      <c r="E1638" s="26"/>
      <c r="F1638" s="26"/>
      <c r="G1638" s="26"/>
    </row>
    <row r="1639" spans="4:7" x14ac:dyDescent="0.3">
      <c r="D1639" s="26"/>
      <c r="E1639" s="26"/>
      <c r="F1639" s="26"/>
      <c r="G1639" s="26"/>
    </row>
    <row r="1640" spans="4:7" x14ac:dyDescent="0.3">
      <c r="D1640" s="26"/>
      <c r="E1640" s="26"/>
      <c r="F1640" s="26"/>
      <c r="G1640" s="26"/>
    </row>
    <row r="1641" spans="4:7" x14ac:dyDescent="0.3">
      <c r="D1641" s="26"/>
      <c r="E1641" s="26"/>
      <c r="F1641" s="26"/>
      <c r="G1641" s="26"/>
    </row>
    <row r="1642" spans="4:7" x14ac:dyDescent="0.3">
      <c r="D1642" s="26"/>
      <c r="E1642" s="26"/>
      <c r="F1642" s="26"/>
      <c r="G1642" s="26"/>
    </row>
    <row r="1643" spans="4:7" x14ac:dyDescent="0.3">
      <c r="D1643" s="26"/>
      <c r="E1643" s="26"/>
      <c r="F1643" s="26"/>
      <c r="G1643" s="26"/>
    </row>
    <row r="1644" spans="4:7" x14ac:dyDescent="0.3">
      <c r="D1644" s="26"/>
      <c r="E1644" s="26"/>
      <c r="F1644" s="26"/>
      <c r="G1644" s="26"/>
    </row>
    <row r="1645" spans="4:7" x14ac:dyDescent="0.3">
      <c r="D1645" s="26"/>
      <c r="E1645" s="26"/>
      <c r="F1645" s="26"/>
      <c r="G1645" s="26"/>
    </row>
    <row r="1646" spans="4:7" x14ac:dyDescent="0.3">
      <c r="D1646" s="26"/>
      <c r="E1646" s="26"/>
      <c r="F1646" s="26"/>
      <c r="G1646" s="26"/>
    </row>
    <row r="1647" spans="4:7" x14ac:dyDescent="0.3">
      <c r="D1647" s="26"/>
      <c r="E1647" s="26"/>
      <c r="F1647" s="26"/>
      <c r="G1647" s="26"/>
    </row>
    <row r="1648" spans="4:7" x14ac:dyDescent="0.3">
      <c r="D1648" s="26"/>
      <c r="E1648" s="26"/>
      <c r="F1648" s="26"/>
      <c r="G1648" s="26"/>
    </row>
    <row r="1649" spans="4:7" x14ac:dyDescent="0.3">
      <c r="D1649" s="26"/>
      <c r="E1649" s="26"/>
      <c r="F1649" s="26"/>
      <c r="G1649" s="26"/>
    </row>
    <row r="1650" spans="4:7" x14ac:dyDescent="0.3">
      <c r="D1650" s="26"/>
      <c r="E1650" s="26"/>
      <c r="F1650" s="26"/>
      <c r="G1650" s="26"/>
    </row>
    <row r="1651" spans="4:7" x14ac:dyDescent="0.3">
      <c r="D1651" s="26"/>
      <c r="E1651" s="26"/>
      <c r="F1651" s="26"/>
      <c r="G1651" s="26"/>
    </row>
    <row r="1652" spans="4:7" x14ac:dyDescent="0.3">
      <c r="D1652" s="26"/>
      <c r="E1652" s="26"/>
      <c r="F1652" s="26"/>
      <c r="G1652" s="26"/>
    </row>
    <row r="1653" spans="4:7" x14ac:dyDescent="0.3">
      <c r="D1653" s="26"/>
      <c r="E1653" s="26"/>
      <c r="F1653" s="26"/>
      <c r="G1653" s="26"/>
    </row>
    <row r="1654" spans="4:7" x14ac:dyDescent="0.3">
      <c r="D1654" s="26"/>
      <c r="E1654" s="26"/>
      <c r="F1654" s="26"/>
      <c r="G1654" s="26"/>
    </row>
    <row r="1655" spans="4:7" x14ac:dyDescent="0.3">
      <c r="D1655" s="26"/>
      <c r="E1655" s="26"/>
      <c r="F1655" s="26"/>
      <c r="G1655" s="26"/>
    </row>
    <row r="1656" spans="4:7" x14ac:dyDescent="0.3">
      <c r="D1656" s="26"/>
      <c r="E1656" s="26"/>
      <c r="F1656" s="26"/>
      <c r="G1656" s="26"/>
    </row>
  </sheetData>
  <mergeCells count="8">
    <mergeCell ref="A24:G24"/>
    <mergeCell ref="B2:C2"/>
    <mergeCell ref="D2:E2"/>
    <mergeCell ref="F2:G2"/>
    <mergeCell ref="A1:G1"/>
    <mergeCell ref="A19:G19"/>
    <mergeCell ref="A12:G12"/>
    <mergeCell ref="A4:G4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&amp;R&amp;[22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zoomScaleNormal="100" workbookViewId="0">
      <selection activeCell="B1" sqref="B1"/>
    </sheetView>
  </sheetViews>
  <sheetFormatPr defaultRowHeight="14.4" x14ac:dyDescent="0.3"/>
  <cols>
    <col min="1" max="1" width="70.5546875" customWidth="1"/>
  </cols>
  <sheetData>
    <row r="1" spans="1:1" ht="302.25" customHeight="1" x14ac:dyDescent="0.25">
      <c r="A1" s="342" t="s">
        <v>1015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32.33203125" style="134" customWidth="1"/>
    <col min="2" max="2" width="10.33203125" style="277" customWidth="1"/>
    <col min="3" max="3" width="7.33203125" style="277" bestFit="1" customWidth="1"/>
    <col min="4" max="4" width="5.88671875" style="277" bestFit="1" customWidth="1"/>
    <col min="5" max="5" width="10.88671875" style="133" customWidth="1"/>
    <col min="6" max="6" width="7.33203125" style="133" bestFit="1" customWidth="1"/>
    <col min="7" max="7" width="5.88671875" style="133" bestFit="1" customWidth="1"/>
    <col min="8" max="8" width="7.44140625" style="133" customWidth="1"/>
    <col min="9" max="9" width="7.33203125" style="133" customWidth="1"/>
    <col min="10" max="10" width="9.109375" style="8"/>
    <col min="11" max="15" width="0" hidden="1" customWidth="1"/>
  </cols>
  <sheetData>
    <row r="1" spans="1:13" s="691" customFormat="1" ht="40.799999999999997" customHeight="1" thickTop="1" thickBot="1" x14ac:dyDescent="0.35">
      <c r="A1" s="839" t="s">
        <v>1038</v>
      </c>
      <c r="B1" s="839"/>
      <c r="C1" s="839"/>
      <c r="D1" s="839"/>
      <c r="E1" s="839"/>
      <c r="F1" s="839"/>
      <c r="G1" s="839"/>
      <c r="H1" s="839"/>
      <c r="I1" s="839"/>
      <c r="J1" s="762"/>
    </row>
    <row r="2" spans="1:13" s="63" customFormat="1" ht="19.8" customHeight="1" thickTop="1" thickBot="1" x14ac:dyDescent="0.35">
      <c r="A2" s="682"/>
      <c r="B2" s="870" t="s">
        <v>50</v>
      </c>
      <c r="C2" s="869"/>
      <c r="D2" s="869"/>
      <c r="E2" s="870" t="s">
        <v>369</v>
      </c>
      <c r="F2" s="869"/>
      <c r="G2" s="869"/>
      <c r="H2" s="870" t="s">
        <v>2</v>
      </c>
      <c r="I2" s="869"/>
      <c r="L2" s="87" t="s">
        <v>322</v>
      </c>
    </row>
    <row r="3" spans="1:13" ht="29.25" customHeight="1" thickTop="1" thickBot="1" x14ac:dyDescent="0.3">
      <c r="A3" s="681"/>
      <c r="B3" s="397" t="s">
        <v>378</v>
      </c>
      <c r="C3" s="397" t="s">
        <v>379</v>
      </c>
      <c r="D3" s="397" t="s">
        <v>2</v>
      </c>
      <c r="E3" s="397" t="s">
        <v>378</v>
      </c>
      <c r="F3" s="397" t="s">
        <v>379</v>
      </c>
      <c r="G3" s="397" t="s">
        <v>2</v>
      </c>
      <c r="H3" s="397" t="s">
        <v>70</v>
      </c>
      <c r="I3" s="357" t="s">
        <v>1040</v>
      </c>
    </row>
    <row r="4" spans="1:13" ht="15" customHeight="1" thickTop="1" thickBot="1" x14ac:dyDescent="0.3">
      <c r="A4" s="884" t="s">
        <v>339</v>
      </c>
      <c r="B4" s="885"/>
      <c r="C4" s="885"/>
      <c r="D4" s="885"/>
      <c r="E4" s="885"/>
      <c r="F4" s="885"/>
      <c r="G4" s="885"/>
      <c r="H4" s="885"/>
      <c r="I4" s="886"/>
    </row>
    <row r="5" spans="1:13" ht="15" customHeight="1" thickTop="1" thickBot="1" x14ac:dyDescent="0.3">
      <c r="A5" s="548" t="s">
        <v>151</v>
      </c>
      <c r="B5" s="549">
        <v>1</v>
      </c>
      <c r="C5" s="549">
        <v>0</v>
      </c>
      <c r="D5" s="549">
        <v>1</v>
      </c>
      <c r="E5" s="549">
        <v>37</v>
      </c>
      <c r="F5" s="549">
        <v>5</v>
      </c>
      <c r="G5" s="549">
        <v>42</v>
      </c>
      <c r="H5" s="684">
        <v>43</v>
      </c>
      <c r="I5" s="550">
        <v>0.76052352316943761</v>
      </c>
      <c r="L5" s="23">
        <f>43014/100*I5</f>
        <v>327.13158825610191</v>
      </c>
    </row>
    <row r="6" spans="1:13" ht="15" customHeight="1" thickTop="1" thickBot="1" x14ac:dyDescent="0.3">
      <c r="A6" s="524" t="s">
        <v>381</v>
      </c>
      <c r="B6" s="549">
        <v>0</v>
      </c>
      <c r="C6" s="549">
        <v>1</v>
      </c>
      <c r="D6" s="549">
        <v>1</v>
      </c>
      <c r="E6" s="549">
        <v>21</v>
      </c>
      <c r="F6" s="549">
        <v>7</v>
      </c>
      <c r="G6" s="549">
        <v>28</v>
      </c>
      <c r="H6" s="684">
        <v>29</v>
      </c>
      <c r="I6" s="550">
        <v>0.51291121330031841</v>
      </c>
      <c r="L6" s="23">
        <f>43014/100*I6</f>
        <v>220.62362928899896</v>
      </c>
    </row>
    <row r="7" spans="1:13" s="18" customFormat="1" ht="15" customHeight="1" thickTop="1" thickBot="1" x14ac:dyDescent="0.3">
      <c r="A7" s="551" t="s">
        <v>114</v>
      </c>
      <c r="B7" s="683">
        <v>1</v>
      </c>
      <c r="C7" s="683">
        <v>1</v>
      </c>
      <c r="D7" s="683">
        <v>2</v>
      </c>
      <c r="E7" s="683">
        <v>58</v>
      </c>
      <c r="F7" s="683">
        <v>12</v>
      </c>
      <c r="G7" s="683">
        <v>70</v>
      </c>
      <c r="H7" s="684">
        <v>72</v>
      </c>
      <c r="I7" s="649">
        <v>1.2734347364697558</v>
      </c>
      <c r="J7" s="136"/>
      <c r="L7" s="89">
        <f>43014/100*I7</f>
        <v>547.75521754510078</v>
      </c>
    </row>
    <row r="8" spans="1:13" ht="15" customHeight="1" thickTop="1" thickBot="1" x14ac:dyDescent="0.3">
      <c r="A8" s="884" t="s">
        <v>327</v>
      </c>
      <c r="B8" s="885"/>
      <c r="C8" s="885"/>
      <c r="D8" s="885"/>
      <c r="E8" s="885"/>
      <c r="F8" s="885"/>
      <c r="G8" s="885"/>
      <c r="H8" s="885"/>
      <c r="I8" s="886"/>
      <c r="L8" s="23">
        <f>43014/100*I8</f>
        <v>0</v>
      </c>
    </row>
    <row r="9" spans="1:13" s="18" customFormat="1" ht="15" customHeight="1" thickTop="1" thickBot="1" x14ac:dyDescent="0.3">
      <c r="A9" s="552" t="s">
        <v>151</v>
      </c>
      <c r="B9" s="553">
        <v>1</v>
      </c>
      <c r="C9" s="553">
        <v>0</v>
      </c>
      <c r="D9" s="553">
        <v>1</v>
      </c>
      <c r="E9" s="553">
        <v>38</v>
      </c>
      <c r="F9" s="553">
        <v>16</v>
      </c>
      <c r="G9" s="553">
        <v>54</v>
      </c>
      <c r="H9" s="686">
        <v>55</v>
      </c>
      <c r="I9" s="554">
        <v>0.97276264591439687</v>
      </c>
      <c r="L9" s="89">
        <f>43014/100*I9</f>
        <v>418.42412451361866</v>
      </c>
    </row>
    <row r="10" spans="1:13" s="18" customFormat="1" ht="15" customHeight="1" thickTop="1" thickBot="1" x14ac:dyDescent="0.3">
      <c r="A10" s="519" t="s">
        <v>381</v>
      </c>
      <c r="B10" s="553">
        <v>3</v>
      </c>
      <c r="C10" s="553">
        <v>0</v>
      </c>
      <c r="D10" s="553">
        <v>3</v>
      </c>
      <c r="E10" s="553">
        <v>20</v>
      </c>
      <c r="F10" s="553">
        <v>18</v>
      </c>
      <c r="G10" s="553">
        <v>38</v>
      </c>
      <c r="H10" s="686">
        <v>41</v>
      </c>
      <c r="I10" s="554">
        <v>0.72515033604527768</v>
      </c>
      <c r="L10" s="89"/>
    </row>
    <row r="11" spans="1:13" s="18" customFormat="1" ht="15" customHeight="1" thickTop="1" thickBot="1" x14ac:dyDescent="0.3">
      <c r="A11" s="555" t="s">
        <v>114</v>
      </c>
      <c r="B11" s="685">
        <v>4</v>
      </c>
      <c r="C11" s="685">
        <v>0</v>
      </c>
      <c r="D11" s="685">
        <v>4</v>
      </c>
      <c r="E11" s="685">
        <v>58</v>
      </c>
      <c r="F11" s="685">
        <v>34</v>
      </c>
      <c r="G11" s="685">
        <v>92</v>
      </c>
      <c r="H11" s="686">
        <v>96</v>
      </c>
      <c r="I11" s="687">
        <v>1.6979129819596748</v>
      </c>
      <c r="J11" s="136"/>
      <c r="L11" s="89">
        <f>43014/100*I11</f>
        <v>730.34029006013452</v>
      </c>
    </row>
    <row r="12" spans="1:13" ht="15" customHeight="1" thickTop="1" thickBot="1" x14ac:dyDescent="0.3">
      <c r="A12" s="884" t="s">
        <v>328</v>
      </c>
      <c r="B12" s="885"/>
      <c r="C12" s="885"/>
      <c r="D12" s="885"/>
      <c r="E12" s="885"/>
      <c r="F12" s="885"/>
      <c r="G12" s="885"/>
      <c r="H12" s="885"/>
      <c r="I12" s="886"/>
      <c r="L12" s="23">
        <f>43014/100*I12</f>
        <v>0</v>
      </c>
      <c r="M12" s="86"/>
    </row>
    <row r="13" spans="1:13" ht="15" customHeight="1" thickTop="1" thickBot="1" x14ac:dyDescent="0.3">
      <c r="A13" s="548" t="s">
        <v>151</v>
      </c>
      <c r="B13" s="549">
        <v>3</v>
      </c>
      <c r="C13" s="549">
        <v>0</v>
      </c>
      <c r="D13" s="549">
        <v>3</v>
      </c>
      <c r="E13" s="549">
        <v>9</v>
      </c>
      <c r="F13" s="549">
        <v>4</v>
      </c>
      <c r="G13" s="549">
        <v>13</v>
      </c>
      <c r="H13" s="684">
        <v>16</v>
      </c>
      <c r="I13" s="550">
        <v>0.28298549699327907</v>
      </c>
      <c r="L13" s="23">
        <f>43014/100*I13</f>
        <v>121.72338167668906</v>
      </c>
    </row>
    <row r="14" spans="1:13" ht="15" customHeight="1" thickTop="1" thickBot="1" x14ac:dyDescent="0.3">
      <c r="A14" s="524" t="s">
        <v>381</v>
      </c>
      <c r="B14" s="549">
        <v>2</v>
      </c>
      <c r="C14" s="549">
        <v>0</v>
      </c>
      <c r="D14" s="549">
        <v>2</v>
      </c>
      <c r="E14" s="549">
        <v>3</v>
      </c>
      <c r="F14" s="549">
        <v>3</v>
      </c>
      <c r="G14" s="549">
        <v>6</v>
      </c>
      <c r="H14" s="684">
        <v>8</v>
      </c>
      <c r="I14" s="550">
        <v>0.14149274849663954</v>
      </c>
      <c r="L14" s="23">
        <f>43014/100*I14</f>
        <v>60.861690838344529</v>
      </c>
    </row>
    <row r="15" spans="1:13" s="18" customFormat="1" ht="15" customHeight="1" thickTop="1" thickBot="1" x14ac:dyDescent="0.3">
      <c r="A15" s="551" t="s">
        <v>114</v>
      </c>
      <c r="B15" s="683">
        <v>5</v>
      </c>
      <c r="C15" s="683">
        <v>0</v>
      </c>
      <c r="D15" s="683">
        <v>5</v>
      </c>
      <c r="E15" s="683">
        <v>12</v>
      </c>
      <c r="F15" s="683">
        <v>7</v>
      </c>
      <c r="G15" s="683">
        <v>19</v>
      </c>
      <c r="H15" s="684">
        <v>24</v>
      </c>
      <c r="I15" s="649">
        <v>0.42447824548991869</v>
      </c>
      <c r="J15" s="136"/>
      <c r="L15" s="89">
        <f>43014/100*I15</f>
        <v>182.58507251503363</v>
      </c>
    </row>
    <row r="16" spans="1:13" s="18" customFormat="1" ht="15" customHeight="1" thickTop="1" thickBot="1" x14ac:dyDescent="0.3">
      <c r="A16" s="871" t="s">
        <v>329</v>
      </c>
      <c r="B16" s="872"/>
      <c r="C16" s="872"/>
      <c r="D16" s="872"/>
      <c r="E16" s="872"/>
      <c r="F16" s="872"/>
      <c r="G16" s="872"/>
      <c r="H16" s="872"/>
      <c r="I16" s="873"/>
      <c r="L16" s="89"/>
    </row>
    <row r="17" spans="1:12" ht="15" customHeight="1" thickTop="1" thickBot="1" x14ac:dyDescent="0.3">
      <c r="A17" s="552" t="s">
        <v>151</v>
      </c>
      <c r="B17" s="553">
        <v>1</v>
      </c>
      <c r="C17" s="553">
        <v>1</v>
      </c>
      <c r="D17" s="553">
        <v>2</v>
      </c>
      <c r="E17" s="553">
        <v>0</v>
      </c>
      <c r="F17" s="553">
        <v>0</v>
      </c>
      <c r="G17" s="553">
        <v>0</v>
      </c>
      <c r="H17" s="686">
        <v>2</v>
      </c>
      <c r="I17" s="554">
        <v>3.5373187124159884E-2</v>
      </c>
      <c r="L17" s="23">
        <f>43014/100*I17</f>
        <v>15.215422709586132</v>
      </c>
    </row>
    <row r="18" spans="1:12" ht="15" customHeight="1" thickTop="1" thickBot="1" x14ac:dyDescent="0.3">
      <c r="A18" s="519" t="s">
        <v>381</v>
      </c>
      <c r="B18" s="553">
        <v>0</v>
      </c>
      <c r="C18" s="553">
        <v>0</v>
      </c>
      <c r="D18" s="553">
        <v>0</v>
      </c>
      <c r="E18" s="553">
        <v>0</v>
      </c>
      <c r="F18" s="553">
        <v>0</v>
      </c>
      <c r="G18" s="553">
        <v>0</v>
      </c>
      <c r="H18" s="686">
        <v>0</v>
      </c>
      <c r="I18" s="554">
        <v>0</v>
      </c>
      <c r="L18" s="23">
        <f>43014/100*I18</f>
        <v>0</v>
      </c>
    </row>
    <row r="19" spans="1:12" s="18" customFormat="1" ht="15" customHeight="1" thickTop="1" thickBot="1" x14ac:dyDescent="0.3">
      <c r="A19" s="555" t="s">
        <v>114</v>
      </c>
      <c r="B19" s="685">
        <v>1</v>
      </c>
      <c r="C19" s="685">
        <v>1</v>
      </c>
      <c r="D19" s="685">
        <v>2</v>
      </c>
      <c r="E19" s="685">
        <v>0</v>
      </c>
      <c r="F19" s="685">
        <v>0</v>
      </c>
      <c r="G19" s="685">
        <v>0</v>
      </c>
      <c r="H19" s="686">
        <v>2</v>
      </c>
      <c r="I19" s="687">
        <v>3.5373187124159884E-2</v>
      </c>
      <c r="J19" s="136"/>
      <c r="L19" s="89">
        <f>43014/100*I19</f>
        <v>15.215422709586132</v>
      </c>
    </row>
    <row r="20" spans="1:12" ht="15" customHeight="1" thickTop="1" thickBot="1" x14ac:dyDescent="0.3">
      <c r="A20" s="884" t="s">
        <v>330</v>
      </c>
      <c r="B20" s="885"/>
      <c r="C20" s="885"/>
      <c r="D20" s="885"/>
      <c r="E20" s="885"/>
      <c r="F20" s="885"/>
      <c r="G20" s="885"/>
      <c r="H20" s="885"/>
      <c r="I20" s="886"/>
      <c r="L20" s="23">
        <f>43014/100*I20</f>
        <v>0</v>
      </c>
    </row>
    <row r="21" spans="1:12" s="18" customFormat="1" ht="15" customHeight="1" thickTop="1" thickBot="1" x14ac:dyDescent="0.3">
      <c r="A21" s="548" t="s">
        <v>151</v>
      </c>
      <c r="B21" s="549">
        <v>0</v>
      </c>
      <c r="C21" s="549">
        <v>0</v>
      </c>
      <c r="D21" s="549">
        <v>0</v>
      </c>
      <c r="E21" s="549">
        <v>4</v>
      </c>
      <c r="F21" s="549">
        <v>7</v>
      </c>
      <c r="G21" s="549">
        <v>11</v>
      </c>
      <c r="H21" s="684">
        <v>11</v>
      </c>
      <c r="I21" s="550">
        <v>0.19455252918287938</v>
      </c>
      <c r="L21" s="89">
        <f>43014/100*I21</f>
        <v>83.684824902723733</v>
      </c>
    </row>
    <row r="22" spans="1:12" s="18" customFormat="1" ht="15" customHeight="1" thickTop="1" thickBot="1" x14ac:dyDescent="0.3">
      <c r="A22" s="524" t="s">
        <v>381</v>
      </c>
      <c r="B22" s="549">
        <v>0</v>
      </c>
      <c r="C22" s="549">
        <v>0</v>
      </c>
      <c r="D22" s="549">
        <v>0</v>
      </c>
      <c r="E22" s="549">
        <v>0</v>
      </c>
      <c r="F22" s="549">
        <v>0</v>
      </c>
      <c r="G22" s="549">
        <v>0</v>
      </c>
      <c r="H22" s="684">
        <v>0</v>
      </c>
      <c r="I22" s="550">
        <v>0</v>
      </c>
      <c r="L22" s="89"/>
    </row>
    <row r="23" spans="1:12" s="18" customFormat="1" ht="15" customHeight="1" thickTop="1" thickBot="1" x14ac:dyDescent="0.3">
      <c r="A23" s="551" t="s">
        <v>114</v>
      </c>
      <c r="B23" s="683">
        <v>0</v>
      </c>
      <c r="C23" s="683">
        <v>0</v>
      </c>
      <c r="D23" s="683">
        <v>0</v>
      </c>
      <c r="E23" s="683">
        <v>4</v>
      </c>
      <c r="F23" s="683">
        <v>7</v>
      </c>
      <c r="G23" s="683">
        <v>11</v>
      </c>
      <c r="H23" s="684">
        <v>11</v>
      </c>
      <c r="I23" s="649">
        <v>0.19455252918287938</v>
      </c>
      <c r="J23" s="136"/>
      <c r="L23" s="89">
        <f>43014/100*I23</f>
        <v>83.684824902723733</v>
      </c>
    </row>
    <row r="24" spans="1:12" ht="15" customHeight="1" thickTop="1" thickBot="1" x14ac:dyDescent="0.3">
      <c r="A24" s="884" t="s">
        <v>331</v>
      </c>
      <c r="B24" s="885"/>
      <c r="C24" s="885"/>
      <c r="D24" s="885"/>
      <c r="E24" s="885"/>
      <c r="F24" s="885"/>
      <c r="G24" s="885"/>
      <c r="H24" s="885"/>
      <c r="I24" s="886"/>
      <c r="L24" s="23">
        <f>43014/100*I24</f>
        <v>0</v>
      </c>
    </row>
    <row r="25" spans="1:12" ht="15" customHeight="1" thickTop="1" thickBot="1" x14ac:dyDescent="0.3">
      <c r="A25" s="552" t="s">
        <v>151</v>
      </c>
      <c r="B25" s="553">
        <v>0</v>
      </c>
      <c r="C25" s="553">
        <v>0</v>
      </c>
      <c r="D25" s="553">
        <v>0</v>
      </c>
      <c r="E25" s="553">
        <v>2</v>
      </c>
      <c r="F25" s="553">
        <v>3</v>
      </c>
      <c r="G25" s="553">
        <v>5</v>
      </c>
      <c r="H25" s="686">
        <v>5</v>
      </c>
      <c r="I25" s="554">
        <v>8.8432967810399721E-2</v>
      </c>
      <c r="L25" s="23">
        <f>43014/100*I25</f>
        <v>38.038556773965333</v>
      </c>
    </row>
    <row r="26" spans="1:12" ht="15" customHeight="1" thickTop="1" thickBot="1" x14ac:dyDescent="0.3">
      <c r="A26" s="519" t="s">
        <v>381</v>
      </c>
      <c r="B26" s="553">
        <v>0</v>
      </c>
      <c r="C26" s="553">
        <v>0</v>
      </c>
      <c r="D26" s="553">
        <v>0</v>
      </c>
      <c r="E26" s="553">
        <v>1</v>
      </c>
      <c r="F26" s="553">
        <v>2</v>
      </c>
      <c r="G26" s="553">
        <v>3</v>
      </c>
      <c r="H26" s="686">
        <v>3</v>
      </c>
      <c r="I26" s="554">
        <v>5.3059780686239837E-2</v>
      </c>
      <c r="L26" s="23">
        <f>43014/100*I26</f>
        <v>22.823134064379204</v>
      </c>
    </row>
    <row r="27" spans="1:12" s="18" customFormat="1" ht="15" customHeight="1" thickTop="1" thickBot="1" x14ac:dyDescent="0.3">
      <c r="A27" s="555" t="s">
        <v>114</v>
      </c>
      <c r="B27" s="685">
        <v>0</v>
      </c>
      <c r="C27" s="685">
        <v>0</v>
      </c>
      <c r="D27" s="685">
        <v>0</v>
      </c>
      <c r="E27" s="685">
        <v>3</v>
      </c>
      <c r="F27" s="685">
        <v>5</v>
      </c>
      <c r="G27" s="685">
        <v>8</v>
      </c>
      <c r="H27" s="686">
        <v>8</v>
      </c>
      <c r="I27" s="687">
        <v>0.14149274849663954</v>
      </c>
      <c r="J27" s="136"/>
      <c r="L27" s="89">
        <f>43014/100*I27</f>
        <v>60.861690838344529</v>
      </c>
    </row>
    <row r="28" spans="1:12" s="18" customFormat="1" ht="15" customHeight="1" thickTop="1" thickBot="1" x14ac:dyDescent="0.35">
      <c r="A28" s="884" t="s">
        <v>332</v>
      </c>
      <c r="B28" s="885"/>
      <c r="C28" s="885"/>
      <c r="D28" s="885"/>
      <c r="E28" s="885"/>
      <c r="F28" s="885"/>
      <c r="G28" s="885"/>
      <c r="H28" s="885"/>
      <c r="I28" s="886"/>
      <c r="L28" s="89"/>
    </row>
    <row r="29" spans="1:12" ht="15" customHeight="1" thickTop="1" thickBot="1" x14ac:dyDescent="0.35">
      <c r="A29" s="548" t="s">
        <v>151</v>
      </c>
      <c r="B29" s="549">
        <v>4</v>
      </c>
      <c r="C29" s="549">
        <v>2</v>
      </c>
      <c r="D29" s="549">
        <v>6</v>
      </c>
      <c r="E29" s="549">
        <v>5</v>
      </c>
      <c r="F29" s="549">
        <v>9</v>
      </c>
      <c r="G29" s="549">
        <v>14</v>
      </c>
      <c r="H29" s="684">
        <v>20</v>
      </c>
      <c r="I29" s="550">
        <v>0.35373187124159888</v>
      </c>
      <c r="L29" s="23">
        <f>43014/100*I29</f>
        <v>152.15422709586133</v>
      </c>
    </row>
    <row r="30" spans="1:12" ht="15" customHeight="1" thickTop="1" thickBot="1" x14ac:dyDescent="0.35">
      <c r="A30" s="524" t="s">
        <v>381</v>
      </c>
      <c r="B30" s="549">
        <v>0</v>
      </c>
      <c r="C30" s="549">
        <v>0</v>
      </c>
      <c r="D30" s="549">
        <v>0</v>
      </c>
      <c r="E30" s="549">
        <v>4</v>
      </c>
      <c r="F30" s="549">
        <v>6</v>
      </c>
      <c r="G30" s="549">
        <v>10</v>
      </c>
      <c r="H30" s="684">
        <v>10</v>
      </c>
      <c r="I30" s="550">
        <v>0.17686593562079944</v>
      </c>
      <c r="L30" s="23">
        <f>43014/100*I30</f>
        <v>76.077113547930665</v>
      </c>
    </row>
    <row r="31" spans="1:12" s="18" customFormat="1" ht="15" customHeight="1" thickTop="1" thickBot="1" x14ac:dyDescent="0.35">
      <c r="A31" s="551" t="s">
        <v>114</v>
      </c>
      <c r="B31" s="683">
        <v>4</v>
      </c>
      <c r="C31" s="683">
        <v>2</v>
      </c>
      <c r="D31" s="683">
        <v>6</v>
      </c>
      <c r="E31" s="683">
        <v>9</v>
      </c>
      <c r="F31" s="683">
        <v>15</v>
      </c>
      <c r="G31" s="683">
        <v>24</v>
      </c>
      <c r="H31" s="684">
        <v>30</v>
      </c>
      <c r="I31" s="649">
        <v>0.53059780686239821</v>
      </c>
      <c r="J31" s="136"/>
      <c r="L31" s="89">
        <f>43014/100*I31</f>
        <v>228.23134064379195</v>
      </c>
    </row>
    <row r="32" spans="1:12" s="18" customFormat="1" ht="15" customHeight="1" thickTop="1" thickBot="1" x14ac:dyDescent="0.35">
      <c r="A32" s="884" t="s">
        <v>333</v>
      </c>
      <c r="B32" s="885"/>
      <c r="C32" s="885"/>
      <c r="D32" s="885"/>
      <c r="E32" s="885"/>
      <c r="F32" s="885"/>
      <c r="G32" s="885"/>
      <c r="H32" s="885"/>
      <c r="I32" s="886"/>
      <c r="L32" s="89">
        <f>43014/100*I32</f>
        <v>0</v>
      </c>
    </row>
    <row r="33" spans="1:12" s="18" customFormat="1" ht="15" customHeight="1" thickTop="1" thickBot="1" x14ac:dyDescent="0.35">
      <c r="A33" s="552" t="s">
        <v>151</v>
      </c>
      <c r="B33" s="553">
        <v>0</v>
      </c>
      <c r="C33" s="553">
        <v>0</v>
      </c>
      <c r="D33" s="553">
        <v>0</v>
      </c>
      <c r="E33" s="553">
        <v>2</v>
      </c>
      <c r="F33" s="553">
        <v>3</v>
      </c>
      <c r="G33" s="553">
        <v>5</v>
      </c>
      <c r="H33" s="686">
        <v>5</v>
      </c>
      <c r="I33" s="554">
        <v>8.8432967810399721E-2</v>
      </c>
      <c r="L33" s="89"/>
    </row>
    <row r="34" spans="1:12" ht="15" customHeight="1" thickTop="1" thickBot="1" x14ac:dyDescent="0.35">
      <c r="A34" s="519" t="s">
        <v>381</v>
      </c>
      <c r="B34" s="553">
        <v>0</v>
      </c>
      <c r="C34" s="553">
        <v>0</v>
      </c>
      <c r="D34" s="553">
        <v>0</v>
      </c>
      <c r="E34" s="553">
        <v>0</v>
      </c>
      <c r="F34" s="553">
        <v>0</v>
      </c>
      <c r="G34" s="553">
        <v>0</v>
      </c>
      <c r="H34" s="686">
        <v>0</v>
      </c>
      <c r="I34" s="554">
        <v>0</v>
      </c>
      <c r="L34" s="23">
        <f t="shared" ref="L34:L43" si="0">43014/100*I34</f>
        <v>0</v>
      </c>
    </row>
    <row r="35" spans="1:12" s="18" customFormat="1" ht="15" customHeight="1" thickTop="1" thickBot="1" x14ac:dyDescent="0.35">
      <c r="A35" s="555" t="s">
        <v>114</v>
      </c>
      <c r="B35" s="685">
        <v>0</v>
      </c>
      <c r="C35" s="685">
        <v>0</v>
      </c>
      <c r="D35" s="685">
        <v>0</v>
      </c>
      <c r="E35" s="685">
        <v>2</v>
      </c>
      <c r="F35" s="685">
        <v>3</v>
      </c>
      <c r="G35" s="685">
        <v>5</v>
      </c>
      <c r="H35" s="686">
        <v>5</v>
      </c>
      <c r="I35" s="687">
        <v>8.8432967810399721E-2</v>
      </c>
      <c r="J35" s="136"/>
      <c r="L35" s="89">
        <f t="shared" si="0"/>
        <v>38.038556773965333</v>
      </c>
    </row>
    <row r="36" spans="1:12" ht="15" customHeight="1" thickTop="1" thickBot="1" x14ac:dyDescent="0.35">
      <c r="A36" s="884" t="s">
        <v>334</v>
      </c>
      <c r="B36" s="885"/>
      <c r="C36" s="885"/>
      <c r="D36" s="885"/>
      <c r="E36" s="885"/>
      <c r="F36" s="885"/>
      <c r="G36" s="885"/>
      <c r="H36" s="885"/>
      <c r="I36" s="886"/>
      <c r="L36" s="23">
        <f t="shared" si="0"/>
        <v>0</v>
      </c>
    </row>
    <row r="37" spans="1:12" ht="15" customHeight="1" thickTop="1" thickBot="1" x14ac:dyDescent="0.35">
      <c r="A37" s="548" t="s">
        <v>151</v>
      </c>
      <c r="B37" s="549">
        <v>0</v>
      </c>
      <c r="C37" s="549">
        <v>0</v>
      </c>
      <c r="D37" s="549">
        <v>0</v>
      </c>
      <c r="E37" s="549">
        <v>0</v>
      </c>
      <c r="F37" s="549">
        <v>1</v>
      </c>
      <c r="G37" s="549">
        <v>1</v>
      </c>
      <c r="H37" s="684">
        <v>1</v>
      </c>
      <c r="I37" s="550">
        <v>1.7686593562079942E-2</v>
      </c>
      <c r="L37" s="23">
        <f t="shared" si="0"/>
        <v>7.6077113547930661</v>
      </c>
    </row>
    <row r="38" spans="1:12" s="18" customFormat="1" ht="15" customHeight="1" thickTop="1" thickBot="1" x14ac:dyDescent="0.35">
      <c r="A38" s="524" t="s">
        <v>381</v>
      </c>
      <c r="B38" s="549">
        <v>0</v>
      </c>
      <c r="C38" s="549">
        <v>0</v>
      </c>
      <c r="D38" s="549">
        <v>0</v>
      </c>
      <c r="E38" s="549">
        <v>0</v>
      </c>
      <c r="F38" s="549">
        <v>0</v>
      </c>
      <c r="G38" s="549">
        <v>0</v>
      </c>
      <c r="H38" s="684">
        <v>0</v>
      </c>
      <c r="I38" s="550">
        <v>0</v>
      </c>
      <c r="L38" s="89">
        <f t="shared" si="0"/>
        <v>0</v>
      </c>
    </row>
    <row r="39" spans="1:12" s="18" customFormat="1" ht="15" customHeight="1" thickTop="1" thickBot="1" x14ac:dyDescent="0.35">
      <c r="A39" s="551" t="s">
        <v>114</v>
      </c>
      <c r="B39" s="683">
        <v>0</v>
      </c>
      <c r="C39" s="683">
        <v>0</v>
      </c>
      <c r="D39" s="683">
        <v>0</v>
      </c>
      <c r="E39" s="683">
        <v>0</v>
      </c>
      <c r="F39" s="683">
        <v>1</v>
      </c>
      <c r="G39" s="683">
        <v>1</v>
      </c>
      <c r="H39" s="684">
        <v>1</v>
      </c>
      <c r="I39" s="649">
        <v>1.7686593562079942E-2</v>
      </c>
      <c r="J39" s="136"/>
      <c r="L39" s="89">
        <f t="shared" si="0"/>
        <v>7.6077113547930661</v>
      </c>
    </row>
    <row r="40" spans="1:12" ht="15" customHeight="1" thickTop="1" thickBot="1" x14ac:dyDescent="0.35">
      <c r="A40" s="884" t="s">
        <v>62</v>
      </c>
      <c r="B40" s="885"/>
      <c r="C40" s="885"/>
      <c r="D40" s="885"/>
      <c r="E40" s="885"/>
      <c r="F40" s="885"/>
      <c r="G40" s="885"/>
      <c r="H40" s="885"/>
      <c r="I40" s="886"/>
      <c r="L40" s="23">
        <f t="shared" si="0"/>
        <v>0</v>
      </c>
    </row>
    <row r="41" spans="1:12" ht="15" customHeight="1" thickTop="1" thickBot="1" x14ac:dyDescent="0.35">
      <c r="A41" s="552" t="s">
        <v>151</v>
      </c>
      <c r="B41" s="553">
        <v>0</v>
      </c>
      <c r="C41" s="553">
        <v>0</v>
      </c>
      <c r="D41" s="553">
        <v>0</v>
      </c>
      <c r="E41" s="553">
        <v>2</v>
      </c>
      <c r="F41" s="553">
        <v>3</v>
      </c>
      <c r="G41" s="553">
        <v>5</v>
      </c>
      <c r="H41" s="686">
        <v>5</v>
      </c>
      <c r="I41" s="554">
        <v>8.8432967810399721E-2</v>
      </c>
      <c r="L41" s="23">
        <f t="shared" si="0"/>
        <v>38.038556773965333</v>
      </c>
    </row>
    <row r="42" spans="1:12" ht="15" customHeight="1" thickTop="1" thickBot="1" x14ac:dyDescent="0.35">
      <c r="A42" s="519" t="s">
        <v>381</v>
      </c>
      <c r="B42" s="553">
        <v>0</v>
      </c>
      <c r="C42" s="553">
        <v>0</v>
      </c>
      <c r="D42" s="553">
        <v>0</v>
      </c>
      <c r="E42" s="553">
        <v>0</v>
      </c>
      <c r="F42" s="553">
        <v>3</v>
      </c>
      <c r="G42" s="553">
        <v>3</v>
      </c>
      <c r="H42" s="686">
        <v>3</v>
      </c>
      <c r="I42" s="554">
        <v>5.3059780686239837E-2</v>
      </c>
      <c r="L42" s="23">
        <f t="shared" si="0"/>
        <v>22.823134064379204</v>
      </c>
    </row>
    <row r="43" spans="1:12" s="18" customFormat="1" ht="15" customHeight="1" thickTop="1" thickBot="1" x14ac:dyDescent="0.35">
      <c r="A43" s="555" t="s">
        <v>114</v>
      </c>
      <c r="B43" s="685">
        <v>0</v>
      </c>
      <c r="C43" s="685">
        <v>0</v>
      </c>
      <c r="D43" s="685">
        <v>0</v>
      </c>
      <c r="E43" s="685">
        <v>2</v>
      </c>
      <c r="F43" s="685">
        <v>6</v>
      </c>
      <c r="G43" s="685">
        <v>8</v>
      </c>
      <c r="H43" s="686">
        <v>8</v>
      </c>
      <c r="I43" s="687">
        <v>0.14149274849663954</v>
      </c>
      <c r="J43" s="136"/>
      <c r="L43" s="89">
        <f t="shared" si="0"/>
        <v>60.861690838344529</v>
      </c>
    </row>
    <row r="44" spans="1:12" ht="15" customHeight="1" thickTop="1" thickBot="1" x14ac:dyDescent="0.35">
      <c r="A44" s="884" t="s">
        <v>335</v>
      </c>
      <c r="B44" s="885"/>
      <c r="C44" s="885"/>
      <c r="D44" s="885"/>
      <c r="E44" s="885"/>
      <c r="F44" s="885"/>
      <c r="G44" s="885"/>
      <c r="H44" s="885"/>
      <c r="I44" s="886"/>
      <c r="L44" s="23">
        <f>43014/100*I44</f>
        <v>0</v>
      </c>
    </row>
    <row r="45" spans="1:12" ht="15" customHeight="1" thickTop="1" thickBot="1" x14ac:dyDescent="0.35">
      <c r="A45" s="552" t="s">
        <v>151</v>
      </c>
      <c r="B45" s="553">
        <v>0</v>
      </c>
      <c r="C45" s="553">
        <v>0</v>
      </c>
      <c r="D45" s="553">
        <v>0</v>
      </c>
      <c r="E45" s="553">
        <v>1</v>
      </c>
      <c r="F45" s="553">
        <v>1</v>
      </c>
      <c r="G45" s="553">
        <v>2</v>
      </c>
      <c r="H45" s="686">
        <v>2</v>
      </c>
      <c r="I45" s="554">
        <v>3.5373187124159884E-2</v>
      </c>
      <c r="L45" s="23">
        <f>43014/100*I45</f>
        <v>15.215422709586132</v>
      </c>
    </row>
    <row r="46" spans="1:12" ht="15" customHeight="1" thickTop="1" thickBot="1" x14ac:dyDescent="0.35">
      <c r="A46" s="519" t="s">
        <v>381</v>
      </c>
      <c r="B46" s="553">
        <v>0</v>
      </c>
      <c r="C46" s="553">
        <v>0</v>
      </c>
      <c r="D46" s="553">
        <v>0</v>
      </c>
      <c r="E46" s="553">
        <v>0</v>
      </c>
      <c r="F46" s="553">
        <v>1</v>
      </c>
      <c r="G46" s="553">
        <v>1</v>
      </c>
      <c r="H46" s="686">
        <v>1</v>
      </c>
      <c r="I46" s="554">
        <v>1.7686593562079942E-2</v>
      </c>
      <c r="L46" s="23">
        <f>43014/100*I46</f>
        <v>7.6077113547930661</v>
      </c>
    </row>
    <row r="47" spans="1:12" s="18" customFormat="1" ht="15" customHeight="1" thickTop="1" thickBot="1" x14ac:dyDescent="0.35">
      <c r="A47" s="555" t="s">
        <v>114</v>
      </c>
      <c r="B47" s="685">
        <v>0</v>
      </c>
      <c r="C47" s="685">
        <v>0</v>
      </c>
      <c r="D47" s="685">
        <v>0</v>
      </c>
      <c r="E47" s="685">
        <v>1</v>
      </c>
      <c r="F47" s="685">
        <v>2</v>
      </c>
      <c r="G47" s="685">
        <v>3</v>
      </c>
      <c r="H47" s="686">
        <v>3</v>
      </c>
      <c r="I47" s="687">
        <v>5.3059780686239837E-2</v>
      </c>
      <c r="J47" s="136"/>
      <c r="L47" s="89">
        <f>43014/100*I47</f>
        <v>22.823134064379204</v>
      </c>
    </row>
    <row r="48" spans="1:12" s="18" customFormat="1" ht="15" customHeight="1" thickTop="1" thickBot="1" x14ac:dyDescent="0.35">
      <c r="A48" s="884" t="s">
        <v>340</v>
      </c>
      <c r="B48" s="885"/>
      <c r="C48" s="885"/>
      <c r="D48" s="885"/>
      <c r="E48" s="885"/>
      <c r="F48" s="885"/>
      <c r="G48" s="885"/>
      <c r="H48" s="885"/>
      <c r="I48" s="886"/>
      <c r="L48" s="89"/>
    </row>
    <row r="49" spans="1:12" ht="15" customHeight="1" thickTop="1" thickBot="1" x14ac:dyDescent="0.35">
      <c r="A49" s="548" t="s">
        <v>151</v>
      </c>
      <c r="B49" s="549">
        <v>0</v>
      </c>
      <c r="C49" s="549">
        <v>0</v>
      </c>
      <c r="D49" s="549">
        <v>0</v>
      </c>
      <c r="E49" s="549">
        <v>0</v>
      </c>
      <c r="F49" s="549">
        <v>4</v>
      </c>
      <c r="G49" s="549">
        <v>4</v>
      </c>
      <c r="H49" s="684">
        <v>4</v>
      </c>
      <c r="I49" s="550">
        <v>7.0746374248319768E-2</v>
      </c>
      <c r="L49" s="23">
        <f>43014/100*I49</f>
        <v>30.430845419172265</v>
      </c>
    </row>
    <row r="50" spans="1:12" ht="15" customHeight="1" thickTop="1" thickBot="1" x14ac:dyDescent="0.35">
      <c r="A50" s="524" t="s">
        <v>381</v>
      </c>
      <c r="B50" s="549">
        <v>0</v>
      </c>
      <c r="C50" s="549">
        <v>0</v>
      </c>
      <c r="D50" s="549">
        <v>0</v>
      </c>
      <c r="E50" s="549">
        <v>0</v>
      </c>
      <c r="F50" s="549">
        <v>3</v>
      </c>
      <c r="G50" s="549">
        <v>3</v>
      </c>
      <c r="H50" s="684">
        <v>3</v>
      </c>
      <c r="I50" s="550">
        <v>5.3059780686239837E-2</v>
      </c>
      <c r="L50" s="23">
        <f>43014/100*I50</f>
        <v>22.823134064379204</v>
      </c>
    </row>
    <row r="51" spans="1:12" s="18" customFormat="1" ht="15" customHeight="1" thickTop="1" thickBot="1" x14ac:dyDescent="0.35">
      <c r="A51" s="551" t="s">
        <v>114</v>
      </c>
      <c r="B51" s="683">
        <v>0</v>
      </c>
      <c r="C51" s="683">
        <v>0</v>
      </c>
      <c r="D51" s="683">
        <v>0</v>
      </c>
      <c r="E51" s="683">
        <v>0</v>
      </c>
      <c r="F51" s="683">
        <v>7</v>
      </c>
      <c r="G51" s="683">
        <v>7</v>
      </c>
      <c r="H51" s="684">
        <v>7</v>
      </c>
      <c r="I51" s="649">
        <v>0.12380615493455961</v>
      </c>
      <c r="J51" s="136"/>
      <c r="L51" s="89">
        <f>43014/100*I51</f>
        <v>53.253979483551468</v>
      </c>
    </row>
    <row r="52" spans="1:12" s="18" customFormat="1" ht="15" customHeight="1" thickTop="1" thickBot="1" x14ac:dyDescent="0.35">
      <c r="A52" s="884" t="s">
        <v>337</v>
      </c>
      <c r="B52" s="885"/>
      <c r="C52" s="885"/>
      <c r="D52" s="885"/>
      <c r="E52" s="885"/>
      <c r="F52" s="885"/>
      <c r="G52" s="885"/>
      <c r="H52" s="885"/>
      <c r="I52" s="886"/>
      <c r="L52" s="89">
        <f>43014/100*I52</f>
        <v>0</v>
      </c>
    </row>
    <row r="53" spans="1:12" s="18" customFormat="1" ht="15" customHeight="1" thickTop="1" thickBot="1" x14ac:dyDescent="0.35">
      <c r="A53" s="552" t="s">
        <v>151</v>
      </c>
      <c r="B53" s="553">
        <v>1</v>
      </c>
      <c r="C53" s="553">
        <v>0</v>
      </c>
      <c r="D53" s="553">
        <v>1</v>
      </c>
      <c r="E53" s="553">
        <v>9</v>
      </c>
      <c r="F53" s="553">
        <v>16</v>
      </c>
      <c r="G53" s="553">
        <v>25</v>
      </c>
      <c r="H53" s="686">
        <v>26</v>
      </c>
      <c r="I53" s="554">
        <v>0.45985143261407851</v>
      </c>
      <c r="L53" s="89"/>
    </row>
    <row r="54" spans="1:12" ht="15" customHeight="1" thickTop="1" thickBot="1" x14ac:dyDescent="0.35">
      <c r="A54" s="519" t="s">
        <v>381</v>
      </c>
      <c r="B54" s="553">
        <v>0</v>
      </c>
      <c r="C54" s="553">
        <v>0</v>
      </c>
      <c r="D54" s="553">
        <v>0</v>
      </c>
      <c r="E54" s="553">
        <v>6</v>
      </c>
      <c r="F54" s="553">
        <v>53</v>
      </c>
      <c r="G54" s="553">
        <v>59</v>
      </c>
      <c r="H54" s="686">
        <v>59</v>
      </c>
      <c r="I54" s="554">
        <v>1.0435090201627166</v>
      </c>
      <c r="L54" s="23">
        <f t="shared" ref="L54:L64" si="1">43014/100*I54</f>
        <v>448.85496993279094</v>
      </c>
    </row>
    <row r="55" spans="1:12" s="18" customFormat="1" ht="15" customHeight="1" thickTop="1" thickBot="1" x14ac:dyDescent="0.35">
      <c r="A55" s="555" t="s">
        <v>114</v>
      </c>
      <c r="B55" s="685">
        <v>1</v>
      </c>
      <c r="C55" s="685">
        <v>0</v>
      </c>
      <c r="D55" s="685">
        <v>1</v>
      </c>
      <c r="E55" s="685">
        <v>15</v>
      </c>
      <c r="F55" s="685">
        <v>69</v>
      </c>
      <c r="G55" s="685">
        <v>84</v>
      </c>
      <c r="H55" s="686">
        <v>85</v>
      </c>
      <c r="I55" s="687">
        <v>1.5033604527767952</v>
      </c>
      <c r="J55" s="136"/>
      <c r="L55" s="89">
        <f t="shared" si="1"/>
        <v>646.65546515741062</v>
      </c>
    </row>
    <row r="56" spans="1:12" ht="15" customHeight="1" thickTop="1" thickBot="1" x14ac:dyDescent="0.35">
      <c r="A56" s="884" t="s">
        <v>61</v>
      </c>
      <c r="B56" s="885"/>
      <c r="C56" s="885"/>
      <c r="D56" s="885"/>
      <c r="E56" s="885"/>
      <c r="F56" s="885"/>
      <c r="G56" s="885"/>
      <c r="H56" s="885"/>
      <c r="I56" s="886"/>
      <c r="L56" s="23">
        <f t="shared" si="1"/>
        <v>0</v>
      </c>
    </row>
    <row r="57" spans="1:12" ht="15" customHeight="1" thickTop="1" thickBot="1" x14ac:dyDescent="0.35">
      <c r="A57" s="548" t="s">
        <v>151</v>
      </c>
      <c r="B57" s="549">
        <v>1</v>
      </c>
      <c r="C57" s="549">
        <v>0</v>
      </c>
      <c r="D57" s="549">
        <v>1</v>
      </c>
      <c r="E57" s="549">
        <v>0</v>
      </c>
      <c r="F57" s="549">
        <v>7</v>
      </c>
      <c r="G57" s="549">
        <v>7</v>
      </c>
      <c r="H57" s="684">
        <v>8</v>
      </c>
      <c r="I57" s="550">
        <v>0.14149274849663954</v>
      </c>
      <c r="L57" s="23">
        <f t="shared" si="1"/>
        <v>60.861690838344529</v>
      </c>
    </row>
    <row r="58" spans="1:12" s="18" customFormat="1" ht="15" customHeight="1" thickTop="1" thickBot="1" x14ac:dyDescent="0.35">
      <c r="A58" s="524" t="s">
        <v>381</v>
      </c>
      <c r="B58" s="549">
        <v>0</v>
      </c>
      <c r="C58" s="549">
        <v>0</v>
      </c>
      <c r="D58" s="549">
        <v>0</v>
      </c>
      <c r="E58" s="549">
        <v>0</v>
      </c>
      <c r="F58" s="549">
        <v>0</v>
      </c>
      <c r="G58" s="549">
        <v>0</v>
      </c>
      <c r="H58" s="684">
        <v>0</v>
      </c>
      <c r="I58" s="550">
        <v>0</v>
      </c>
      <c r="L58" s="89">
        <f t="shared" si="1"/>
        <v>0</v>
      </c>
    </row>
    <row r="59" spans="1:12" s="18" customFormat="1" ht="15" customHeight="1" thickTop="1" thickBot="1" x14ac:dyDescent="0.35">
      <c r="A59" s="551" t="s">
        <v>114</v>
      </c>
      <c r="B59" s="683">
        <v>1</v>
      </c>
      <c r="C59" s="683">
        <v>0</v>
      </c>
      <c r="D59" s="683">
        <v>1</v>
      </c>
      <c r="E59" s="683">
        <v>0</v>
      </c>
      <c r="F59" s="683">
        <v>7</v>
      </c>
      <c r="G59" s="683">
        <v>7</v>
      </c>
      <c r="H59" s="684">
        <v>8</v>
      </c>
      <c r="I59" s="649">
        <v>0.14149274849663954</v>
      </c>
      <c r="J59" s="136"/>
      <c r="L59" s="89">
        <f t="shared" si="1"/>
        <v>60.861690838344529</v>
      </c>
    </row>
    <row r="60" spans="1:12" ht="15" customHeight="1" thickTop="1" thickBot="1" x14ac:dyDescent="0.35">
      <c r="A60" s="884" t="s">
        <v>368</v>
      </c>
      <c r="B60" s="885"/>
      <c r="C60" s="885"/>
      <c r="D60" s="885"/>
      <c r="E60" s="885"/>
      <c r="F60" s="885"/>
      <c r="G60" s="885"/>
      <c r="H60" s="885"/>
      <c r="I60" s="886"/>
      <c r="L60" s="23">
        <f t="shared" si="1"/>
        <v>0</v>
      </c>
    </row>
    <row r="61" spans="1:12" ht="15" customHeight="1" thickTop="1" thickBot="1" x14ac:dyDescent="0.35">
      <c r="A61" s="552" t="s">
        <v>151</v>
      </c>
      <c r="B61" s="553">
        <v>1</v>
      </c>
      <c r="C61" s="553">
        <v>2</v>
      </c>
      <c r="D61" s="553">
        <v>3</v>
      </c>
      <c r="E61" s="553">
        <v>2</v>
      </c>
      <c r="F61" s="553">
        <v>5</v>
      </c>
      <c r="G61" s="553">
        <v>7</v>
      </c>
      <c r="H61" s="686">
        <v>10</v>
      </c>
      <c r="I61" s="554">
        <v>0.17686593562079944</v>
      </c>
      <c r="L61" s="23">
        <f t="shared" si="1"/>
        <v>76.077113547930665</v>
      </c>
    </row>
    <row r="62" spans="1:12" ht="15" customHeight="1" thickTop="1" thickBot="1" x14ac:dyDescent="0.35">
      <c r="A62" s="519" t="s">
        <v>381</v>
      </c>
      <c r="B62" s="553">
        <v>0</v>
      </c>
      <c r="C62" s="553">
        <v>0</v>
      </c>
      <c r="D62" s="553">
        <v>0</v>
      </c>
      <c r="E62" s="553">
        <v>0</v>
      </c>
      <c r="F62" s="553">
        <v>1</v>
      </c>
      <c r="G62" s="553">
        <v>1</v>
      </c>
      <c r="H62" s="686">
        <v>1</v>
      </c>
      <c r="I62" s="554">
        <v>1.7686593562079942E-2</v>
      </c>
      <c r="L62" s="23">
        <f t="shared" si="1"/>
        <v>7.6077113547930661</v>
      </c>
    </row>
    <row r="63" spans="1:12" s="18" customFormat="1" ht="15" customHeight="1" thickTop="1" thickBot="1" x14ac:dyDescent="0.35">
      <c r="A63" s="555" t="s">
        <v>114</v>
      </c>
      <c r="B63" s="685">
        <v>1</v>
      </c>
      <c r="C63" s="685">
        <v>2</v>
      </c>
      <c r="D63" s="685">
        <v>3</v>
      </c>
      <c r="E63" s="685">
        <v>2</v>
      </c>
      <c r="F63" s="685">
        <v>6</v>
      </c>
      <c r="G63" s="685">
        <v>8</v>
      </c>
      <c r="H63" s="686">
        <v>11</v>
      </c>
      <c r="I63" s="687">
        <v>0.19455252918287938</v>
      </c>
      <c r="J63" s="136"/>
      <c r="L63" s="89">
        <f t="shared" si="1"/>
        <v>83.684824902723733</v>
      </c>
    </row>
    <row r="64" spans="1:12" s="18" customFormat="1" ht="15" customHeight="1" thickTop="1" thickBot="1" x14ac:dyDescent="0.35">
      <c r="A64" s="881" t="s">
        <v>338</v>
      </c>
      <c r="B64" s="882"/>
      <c r="C64" s="882"/>
      <c r="D64" s="882"/>
      <c r="E64" s="882"/>
      <c r="F64" s="882"/>
      <c r="G64" s="882"/>
      <c r="H64" s="882"/>
      <c r="I64" s="883"/>
      <c r="L64" s="89">
        <f t="shared" si="1"/>
        <v>0</v>
      </c>
    </row>
    <row r="65" spans="1:12" s="18" customFormat="1" ht="15" customHeight="1" thickTop="1" thickBot="1" x14ac:dyDescent="0.35">
      <c r="A65" s="548" t="s">
        <v>151</v>
      </c>
      <c r="B65" s="549">
        <v>3</v>
      </c>
      <c r="C65" s="549">
        <v>2</v>
      </c>
      <c r="D65" s="549">
        <v>5</v>
      </c>
      <c r="E65" s="549">
        <v>2</v>
      </c>
      <c r="F65" s="549">
        <v>5</v>
      </c>
      <c r="G65" s="549">
        <v>7</v>
      </c>
      <c r="H65" s="684">
        <v>12</v>
      </c>
      <c r="I65" s="550">
        <v>0.21223912274495935</v>
      </c>
      <c r="L65" s="89"/>
    </row>
    <row r="66" spans="1:12" ht="15" customHeight="1" thickTop="1" thickBot="1" x14ac:dyDescent="0.35">
      <c r="A66" s="524" t="s">
        <v>381</v>
      </c>
      <c r="B66" s="549">
        <v>0</v>
      </c>
      <c r="C66" s="549">
        <v>0</v>
      </c>
      <c r="D66" s="549">
        <v>0</v>
      </c>
      <c r="E66" s="549">
        <v>0</v>
      </c>
      <c r="F66" s="549">
        <v>1</v>
      </c>
      <c r="G66" s="549">
        <v>1</v>
      </c>
      <c r="H66" s="684">
        <v>1</v>
      </c>
      <c r="I66" s="550">
        <v>1.7686593562079942E-2</v>
      </c>
      <c r="L66" s="23">
        <f>43014/100*I66</f>
        <v>7.6077113547930661</v>
      </c>
    </row>
    <row r="67" spans="1:12" s="18" customFormat="1" ht="15.6" thickTop="1" thickBot="1" x14ac:dyDescent="0.35">
      <c r="A67" s="551" t="s">
        <v>114</v>
      </c>
      <c r="B67" s="683">
        <v>3</v>
      </c>
      <c r="C67" s="683">
        <v>2</v>
      </c>
      <c r="D67" s="683">
        <v>5</v>
      </c>
      <c r="E67" s="683">
        <v>2</v>
      </c>
      <c r="F67" s="683">
        <v>6</v>
      </c>
      <c r="G67" s="683">
        <v>8</v>
      </c>
      <c r="H67" s="684">
        <v>13</v>
      </c>
      <c r="I67" s="649">
        <v>0.22992571630703926</v>
      </c>
      <c r="J67" s="136"/>
      <c r="L67" s="89">
        <f>43014/100*I67</f>
        <v>98.900247612309869</v>
      </c>
    </row>
    <row r="68" spans="1:12" ht="15" thickTop="1" x14ac:dyDescent="0.3"/>
  </sheetData>
  <mergeCells count="20">
    <mergeCell ref="B2:D2"/>
    <mergeCell ref="E2:G2"/>
    <mergeCell ref="H2:I2"/>
    <mergeCell ref="A1:I1"/>
    <mergeCell ref="A60:I60"/>
    <mergeCell ref="A4:I4"/>
    <mergeCell ref="A8:I8"/>
    <mergeCell ref="A12:I12"/>
    <mergeCell ref="A16:I16"/>
    <mergeCell ref="A20:I20"/>
    <mergeCell ref="A24:I24"/>
    <mergeCell ref="A28:I28"/>
    <mergeCell ref="A32:I32"/>
    <mergeCell ref="A36:I36"/>
    <mergeCell ref="A40:I40"/>
    <mergeCell ref="A64:I64"/>
    <mergeCell ref="A44:I44"/>
    <mergeCell ref="A48:I48"/>
    <mergeCell ref="A52:I52"/>
    <mergeCell ref="A56:I5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1" orientation="portrait" r:id="rId1"/>
  <headerFooter>
    <oddFooter>&amp;R&amp;[23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workbookViewId="0">
      <selection activeCell="D47" sqref="D47"/>
    </sheetView>
  </sheetViews>
  <sheetFormatPr defaultRowHeight="14.4" x14ac:dyDescent="0.3"/>
  <cols>
    <col min="1" max="1" width="37.5546875" customWidth="1"/>
    <col min="4" max="4" width="32.109375" customWidth="1"/>
  </cols>
  <sheetData>
    <row r="3" spans="1:5" ht="15" x14ac:dyDescent="0.25">
      <c r="A3" s="29" t="s">
        <v>167</v>
      </c>
      <c r="B3" t="s">
        <v>164</v>
      </c>
      <c r="D3" t="s">
        <v>166</v>
      </c>
    </row>
    <row r="4" spans="1:5" s="63" customFormat="1" ht="15" x14ac:dyDescent="0.25">
      <c r="A4" s="50"/>
      <c r="B4" s="63" t="s">
        <v>70</v>
      </c>
      <c r="C4" s="63" t="s">
        <v>168</v>
      </c>
      <c r="D4" s="63" t="s">
        <v>70</v>
      </c>
      <c r="E4" s="62" t="s">
        <v>168</v>
      </c>
    </row>
    <row r="5" spans="1:5" ht="15.75" thickBot="1" x14ac:dyDescent="0.3">
      <c r="A5" s="27" t="s">
        <v>24</v>
      </c>
      <c r="B5">
        <v>650</v>
      </c>
      <c r="C5" s="72">
        <v>9.4243874148180353</v>
      </c>
      <c r="D5" s="38">
        <v>1568</v>
      </c>
      <c r="E5" s="39">
        <v>22.734522256053356</v>
      </c>
    </row>
    <row r="6" spans="1:5" ht="15.75" thickBot="1" x14ac:dyDescent="0.3">
      <c r="A6" s="27" t="s">
        <v>25</v>
      </c>
      <c r="B6">
        <v>545</v>
      </c>
      <c r="C6" s="72">
        <v>7.9019863708858926</v>
      </c>
      <c r="D6" s="38">
        <v>1924</v>
      </c>
      <c r="E6" s="39">
        <v>27.896186747861389</v>
      </c>
    </row>
    <row r="7" spans="1:5" ht="15.75" thickBot="1" x14ac:dyDescent="0.3">
      <c r="A7" s="27" t="s">
        <v>26</v>
      </c>
      <c r="B7">
        <v>346</v>
      </c>
      <c r="C7" s="72">
        <v>5.0166739161954474</v>
      </c>
      <c r="D7" s="38">
        <v>742</v>
      </c>
      <c r="E7" s="39">
        <v>10.75830071045382</v>
      </c>
    </row>
    <row r="8" spans="1:5" ht="15.75" thickBot="1" x14ac:dyDescent="0.3">
      <c r="A8" s="27" t="s">
        <v>27</v>
      </c>
      <c r="B8">
        <v>10</v>
      </c>
      <c r="C8" s="72">
        <v>0.14499057561258519</v>
      </c>
      <c r="D8" s="38">
        <v>112</v>
      </c>
      <c r="E8" s="39">
        <v>1.6238944468609542</v>
      </c>
    </row>
    <row r="9" spans="1:5" ht="15.75" thickBot="1" x14ac:dyDescent="0.3">
      <c r="A9" s="27" t="s">
        <v>28</v>
      </c>
      <c r="B9">
        <v>70</v>
      </c>
      <c r="C9" s="72">
        <v>1.0149340292880962</v>
      </c>
      <c r="D9" s="38">
        <v>748</v>
      </c>
      <c r="E9" s="39">
        <v>10.845295055821373</v>
      </c>
    </row>
    <row r="10" spans="1:5" ht="15.75" thickBot="1" x14ac:dyDescent="0.3">
      <c r="A10" s="27" t="s">
        <v>29</v>
      </c>
      <c r="B10">
        <v>8</v>
      </c>
      <c r="C10" s="72">
        <v>0.11599246049006816</v>
      </c>
      <c r="D10" s="38">
        <v>223</v>
      </c>
      <c r="E10" s="39">
        <v>3.2332898361606492</v>
      </c>
    </row>
    <row r="11" spans="1:5" ht="15.75" thickBot="1" x14ac:dyDescent="0.3">
      <c r="A11" s="27" t="s">
        <v>30</v>
      </c>
      <c r="B11">
        <v>393</v>
      </c>
      <c r="C11" s="72">
        <v>5.6981296215745978</v>
      </c>
      <c r="D11" s="38">
        <v>1336</v>
      </c>
      <c r="E11" s="39">
        <v>19.37074090184138</v>
      </c>
    </row>
    <row r="12" spans="1:5" ht="15.75" thickBot="1" x14ac:dyDescent="0.3">
      <c r="A12" s="27" t="s">
        <v>35</v>
      </c>
      <c r="B12">
        <v>32</v>
      </c>
      <c r="C12" s="72">
        <v>0.46396984196027263</v>
      </c>
      <c r="D12" s="38">
        <v>139</v>
      </c>
      <c r="E12" s="39">
        <v>2.0153690010149341</v>
      </c>
    </row>
    <row r="13" spans="1:5" ht="15.75" thickBot="1" x14ac:dyDescent="0.3">
      <c r="A13" s="27" t="s">
        <v>36</v>
      </c>
      <c r="B13">
        <v>10</v>
      </c>
      <c r="C13" s="72">
        <v>0.14499057561258519</v>
      </c>
      <c r="D13" s="38">
        <v>123</v>
      </c>
      <c r="E13" s="39">
        <v>1.783384080034798</v>
      </c>
    </row>
    <row r="14" spans="1:5" ht="15.75" thickBot="1" x14ac:dyDescent="0.3">
      <c r="A14" s="27" t="s">
        <v>37</v>
      </c>
      <c r="B14">
        <v>129</v>
      </c>
      <c r="C14" s="72">
        <v>1.8703784254023488</v>
      </c>
      <c r="D14" s="38">
        <v>229</v>
      </c>
      <c r="E14" s="39">
        <v>3.3202841815282005</v>
      </c>
    </row>
    <row r="15" spans="1:5" ht="15.75" thickBot="1" x14ac:dyDescent="0.3">
      <c r="A15" s="27" t="s">
        <v>38</v>
      </c>
      <c r="B15">
        <v>29</v>
      </c>
      <c r="C15" s="72">
        <v>0.42047266927649701</v>
      </c>
      <c r="D15" s="38">
        <v>46</v>
      </c>
      <c r="E15" s="39">
        <v>0.66695664781789188</v>
      </c>
    </row>
    <row r="16" spans="1:5" ht="15.75" thickBot="1" x14ac:dyDescent="0.3">
      <c r="A16" s="27" t="s">
        <v>39</v>
      </c>
      <c r="B16">
        <v>84</v>
      </c>
      <c r="C16" s="72">
        <v>1.2179208351457156</v>
      </c>
      <c r="D16" s="38">
        <v>192</v>
      </c>
      <c r="E16" s="39">
        <v>2.7838190517616357</v>
      </c>
    </row>
    <row r="17" spans="1:9" ht="15.75" thickBot="1" x14ac:dyDescent="0.3">
      <c r="A17" s="27" t="s">
        <v>40</v>
      </c>
      <c r="B17">
        <v>13</v>
      </c>
      <c r="C17" s="72">
        <v>0.18848774829636072</v>
      </c>
      <c r="D17" s="38">
        <v>89</v>
      </c>
      <c r="E17" s="39">
        <v>1.2904161229520081</v>
      </c>
    </row>
    <row r="18" spans="1:9" ht="15.75" thickBot="1" x14ac:dyDescent="0.3">
      <c r="A18" s="27" t="s">
        <v>31</v>
      </c>
      <c r="B18">
        <v>49</v>
      </c>
      <c r="C18" s="72">
        <v>0.71045382050166739</v>
      </c>
      <c r="D18" s="38">
        <v>317</v>
      </c>
      <c r="E18" s="39">
        <v>4.5962012469189499</v>
      </c>
    </row>
    <row r="19" spans="1:9" ht="15.75" thickBot="1" x14ac:dyDescent="0.3">
      <c r="A19" s="27" t="s">
        <v>32</v>
      </c>
      <c r="B19">
        <v>7</v>
      </c>
      <c r="C19" s="72">
        <v>0.10149340292880964</v>
      </c>
      <c r="D19" s="40">
        <v>239</v>
      </c>
      <c r="E19" s="39">
        <v>3.4652747571407856</v>
      </c>
    </row>
    <row r="20" spans="1:9" ht="15.75" thickBot="1" x14ac:dyDescent="0.3">
      <c r="A20" s="27" t="s">
        <v>33</v>
      </c>
      <c r="B20">
        <v>2</v>
      </c>
      <c r="C20" s="72">
        <v>2.899811512251704E-2</v>
      </c>
      <c r="D20" s="38">
        <v>216</v>
      </c>
      <c r="E20" s="39">
        <v>3.1317964332318398</v>
      </c>
    </row>
    <row r="21" spans="1:9" ht="15.75" thickBot="1" x14ac:dyDescent="0.3">
      <c r="A21" s="28" t="s">
        <v>34</v>
      </c>
      <c r="B21">
        <v>12</v>
      </c>
      <c r="C21" s="72">
        <v>0.17398869073510223</v>
      </c>
      <c r="D21" s="38">
        <v>313</v>
      </c>
      <c r="E21" s="39">
        <v>4.5382050166739161</v>
      </c>
    </row>
    <row r="26" spans="1:9" ht="15" x14ac:dyDescent="0.25">
      <c r="A26" s="4" t="s">
        <v>146</v>
      </c>
      <c r="B26" s="30"/>
      <c r="C26" s="30"/>
      <c r="G26" s="26"/>
      <c r="H26" s="26"/>
      <c r="I26" s="31"/>
    </row>
    <row r="27" spans="1:9" ht="30" x14ac:dyDescent="0.25">
      <c r="A27" s="19"/>
      <c r="B27" s="32" t="s">
        <v>113</v>
      </c>
      <c r="C27" s="33" t="s">
        <v>145</v>
      </c>
      <c r="G27" s="32"/>
    </row>
    <row r="28" spans="1:9" ht="15.75" thickBot="1" x14ac:dyDescent="0.3">
      <c r="A28" s="15" t="s">
        <v>58</v>
      </c>
      <c r="B28" s="38">
        <v>1568</v>
      </c>
      <c r="C28" s="39">
        <v>22.734522256053356</v>
      </c>
      <c r="D28" s="26"/>
      <c r="E28" s="26"/>
      <c r="F28" s="26"/>
      <c r="G28" s="26"/>
    </row>
    <row r="29" spans="1:9" ht="15" thickBot="1" x14ac:dyDescent="0.35">
      <c r="A29" s="15" t="s">
        <v>25</v>
      </c>
      <c r="B29" s="38">
        <v>1924</v>
      </c>
      <c r="C29" s="39">
        <v>27.896186747861389</v>
      </c>
      <c r="D29" s="37"/>
      <c r="E29" s="35"/>
      <c r="F29" s="36"/>
      <c r="G29" s="37"/>
    </row>
    <row r="30" spans="1:9" ht="15" thickBot="1" x14ac:dyDescent="0.35">
      <c r="A30" s="15" t="s">
        <v>59</v>
      </c>
      <c r="B30" s="38">
        <v>742</v>
      </c>
      <c r="C30" s="39">
        <v>10.75830071045382</v>
      </c>
      <c r="D30" s="37"/>
      <c r="E30" s="26"/>
      <c r="F30" s="26"/>
      <c r="G30" s="37"/>
    </row>
    <row r="31" spans="1:9" ht="15" thickBot="1" x14ac:dyDescent="0.35">
      <c r="A31" s="15" t="s">
        <v>27</v>
      </c>
      <c r="B31" s="38">
        <v>112</v>
      </c>
      <c r="C31" s="39">
        <v>1.6238944468609542</v>
      </c>
      <c r="D31" s="37"/>
      <c r="E31" s="26"/>
      <c r="F31" s="26"/>
      <c r="G31" s="37"/>
    </row>
    <row r="32" spans="1:9" ht="15" thickBot="1" x14ac:dyDescent="0.35">
      <c r="A32" s="15" t="s">
        <v>60</v>
      </c>
      <c r="B32" s="38">
        <v>748</v>
      </c>
      <c r="C32" s="39">
        <v>10.845295055821373</v>
      </c>
      <c r="D32" s="37"/>
      <c r="E32" s="26"/>
      <c r="F32" s="26"/>
      <c r="G32" s="37"/>
    </row>
    <row r="33" spans="1:7" ht="15" thickBot="1" x14ac:dyDescent="0.35">
      <c r="A33" s="15" t="s">
        <v>29</v>
      </c>
      <c r="B33" s="38">
        <v>223</v>
      </c>
      <c r="C33" s="39">
        <v>3.2332898361606492</v>
      </c>
      <c r="D33" s="37"/>
      <c r="E33" s="26"/>
      <c r="F33" s="26"/>
      <c r="G33" s="37"/>
    </row>
    <row r="34" spans="1:7" ht="15" thickBot="1" x14ac:dyDescent="0.35">
      <c r="A34" s="15" t="s">
        <v>30</v>
      </c>
      <c r="B34" s="38">
        <v>1336</v>
      </c>
      <c r="C34" s="39">
        <v>19.37074090184138</v>
      </c>
      <c r="D34" s="37"/>
      <c r="E34" s="26"/>
      <c r="F34" s="26"/>
      <c r="G34" s="37"/>
    </row>
    <row r="35" spans="1:7" ht="15" thickBot="1" x14ac:dyDescent="0.35">
      <c r="A35" s="15" t="s">
        <v>31</v>
      </c>
      <c r="B35" s="38">
        <v>317</v>
      </c>
      <c r="C35" s="39">
        <v>4.5962012469189499</v>
      </c>
      <c r="D35" s="37"/>
      <c r="E35" s="26"/>
      <c r="F35" s="26"/>
      <c r="G35" s="37"/>
    </row>
    <row r="36" spans="1:7" ht="15" thickBot="1" x14ac:dyDescent="0.35">
      <c r="A36" s="15" t="s">
        <v>61</v>
      </c>
      <c r="B36" s="40">
        <v>239</v>
      </c>
      <c r="C36" s="39">
        <v>3.4652747571407856</v>
      </c>
      <c r="D36" s="37"/>
      <c r="E36" s="26"/>
      <c r="F36" s="26"/>
      <c r="G36" s="37"/>
    </row>
    <row r="37" spans="1:7" ht="15" thickBot="1" x14ac:dyDescent="0.35">
      <c r="A37" s="15" t="s">
        <v>368</v>
      </c>
      <c r="B37" s="38">
        <v>216</v>
      </c>
      <c r="C37" s="39">
        <v>3.1317964332318398</v>
      </c>
      <c r="D37" s="37"/>
      <c r="E37" s="26"/>
      <c r="F37" s="26"/>
      <c r="G37" s="37"/>
    </row>
    <row r="38" spans="1:7" ht="15" thickBot="1" x14ac:dyDescent="0.35">
      <c r="A38" s="12" t="s">
        <v>34</v>
      </c>
      <c r="B38" s="38">
        <v>313</v>
      </c>
      <c r="C38" s="39">
        <v>4.5382050166739161</v>
      </c>
      <c r="D38" s="37"/>
      <c r="E38" s="26"/>
      <c r="F38" s="26"/>
      <c r="G38" s="37"/>
    </row>
    <row r="39" spans="1:7" ht="15" thickBot="1" x14ac:dyDescent="0.35">
      <c r="A39" s="15" t="s">
        <v>35</v>
      </c>
      <c r="B39" s="38">
        <v>139</v>
      </c>
      <c r="C39" s="39">
        <v>2.0153690010149341</v>
      </c>
      <c r="D39" s="37"/>
      <c r="E39" s="26"/>
      <c r="F39" s="26"/>
      <c r="G39" s="37"/>
    </row>
    <row r="40" spans="1:7" ht="15" thickBot="1" x14ac:dyDescent="0.35">
      <c r="A40" s="15" t="s">
        <v>36</v>
      </c>
      <c r="B40" s="38">
        <v>123</v>
      </c>
      <c r="C40" s="39">
        <v>1.783384080034798</v>
      </c>
      <c r="D40" s="37"/>
      <c r="E40" s="26"/>
      <c r="F40" s="26"/>
      <c r="G40" s="37"/>
    </row>
    <row r="41" spans="1:7" ht="15" thickBot="1" x14ac:dyDescent="0.35">
      <c r="A41" s="15" t="s">
        <v>62</v>
      </c>
      <c r="B41" s="38">
        <v>229</v>
      </c>
      <c r="C41" s="39">
        <v>3.3202841815282005</v>
      </c>
      <c r="D41" s="37"/>
      <c r="E41" s="26"/>
      <c r="F41" s="26"/>
      <c r="G41" s="37"/>
    </row>
    <row r="42" spans="1:7" ht="15" thickBot="1" x14ac:dyDescent="0.35">
      <c r="A42" s="15" t="s">
        <v>63</v>
      </c>
      <c r="B42" s="38">
        <v>46</v>
      </c>
      <c r="C42" s="39">
        <v>0.66695664781789188</v>
      </c>
      <c r="D42" s="37"/>
      <c r="E42" s="26"/>
      <c r="F42" s="26"/>
      <c r="G42" s="37"/>
    </row>
    <row r="43" spans="1:7" ht="15" thickBot="1" x14ac:dyDescent="0.35">
      <c r="A43" s="15" t="s">
        <v>64</v>
      </c>
      <c r="B43" s="38">
        <v>192</v>
      </c>
      <c r="C43" s="39">
        <v>2.7838190517616357</v>
      </c>
      <c r="D43" s="37"/>
      <c r="E43" s="26"/>
      <c r="F43" s="26"/>
      <c r="G43" s="37"/>
    </row>
    <row r="44" spans="1:7" ht="15" thickBot="1" x14ac:dyDescent="0.35">
      <c r="A44" s="15" t="s">
        <v>65</v>
      </c>
      <c r="B44" s="38">
        <v>89</v>
      </c>
      <c r="C44" s="39">
        <v>1.2904161229520081</v>
      </c>
      <c r="D44" s="37"/>
      <c r="E44" s="26"/>
      <c r="F44" s="26"/>
      <c r="G44" s="3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view="pageBreakPreview" zoomScaleNormal="100" zoomScaleSheetLayoutView="100" workbookViewId="0">
      <selection activeCell="D1" sqref="D1"/>
    </sheetView>
  </sheetViews>
  <sheetFormatPr defaultColWidth="9.109375" defaultRowHeight="14.4" x14ac:dyDescent="0.3"/>
  <cols>
    <col min="1" max="1" width="80.88671875" style="21" customWidth="1"/>
    <col min="2" max="2" width="13.33203125" style="6" customWidth="1"/>
    <col min="3" max="3" width="12" style="41" customWidth="1"/>
    <col min="4" max="4" width="9.109375" style="2"/>
    <col min="5" max="5" width="0" style="88" hidden="1" customWidth="1"/>
    <col min="6" max="7" width="0" style="2" hidden="1" customWidth="1"/>
    <col min="8" max="16384" width="9.109375" style="2"/>
  </cols>
  <sheetData>
    <row r="1" spans="1:5" s="21" customFormat="1" ht="16.5" thickTop="1" thickBot="1" x14ac:dyDescent="0.3">
      <c r="A1" s="853" t="s">
        <v>1039</v>
      </c>
      <c r="B1" s="853"/>
      <c r="C1" s="853"/>
      <c r="E1" s="88"/>
    </row>
    <row r="2" spans="1:5" ht="16.5" thickTop="1" thickBot="1" x14ac:dyDescent="0.3">
      <c r="A2" s="457"/>
      <c r="B2" s="556" t="s">
        <v>70</v>
      </c>
      <c r="C2" s="557" t="s">
        <v>1040</v>
      </c>
      <c r="E2" s="90" t="s">
        <v>321</v>
      </c>
    </row>
    <row r="3" spans="1:5" ht="16.5" thickTop="1" thickBot="1" x14ac:dyDescent="0.3">
      <c r="A3" s="622" t="s">
        <v>87</v>
      </c>
      <c r="B3" s="559" t="s">
        <v>1088</v>
      </c>
      <c r="C3" s="560"/>
    </row>
    <row r="4" spans="1:5" ht="16.5" thickTop="1" thickBot="1" x14ac:dyDescent="0.3">
      <c r="A4" s="626" t="s">
        <v>42</v>
      </c>
      <c r="B4" s="627" t="s">
        <v>1088</v>
      </c>
      <c r="C4" s="628"/>
      <c r="E4" s="88">
        <f>43014/100*C4</f>
        <v>0</v>
      </c>
    </row>
    <row r="5" spans="1:5" ht="16.5" thickTop="1" thickBot="1" x14ac:dyDescent="0.3">
      <c r="A5" s="629" t="s">
        <v>592</v>
      </c>
      <c r="B5" s="630">
        <v>163</v>
      </c>
      <c r="C5" s="631">
        <v>2.8829147506190309</v>
      </c>
    </row>
    <row r="6" spans="1:5" ht="16.5" thickTop="1" thickBot="1" x14ac:dyDescent="0.3">
      <c r="A6" s="623" t="s">
        <v>123</v>
      </c>
      <c r="B6" s="624">
        <v>133</v>
      </c>
      <c r="C6" s="625">
        <v>2.3523169437566325</v>
      </c>
      <c r="E6" s="88">
        <f>43014/100*C6</f>
        <v>1011.8256101874779</v>
      </c>
    </row>
    <row r="7" spans="1:5" ht="16.5" thickTop="1" thickBot="1" x14ac:dyDescent="0.3">
      <c r="A7" s="626" t="s">
        <v>390</v>
      </c>
      <c r="B7" s="632">
        <v>24</v>
      </c>
      <c r="C7" s="628">
        <v>0.42447824548991869</v>
      </c>
    </row>
    <row r="8" spans="1:5" ht="16.5" thickTop="1" thickBot="1" x14ac:dyDescent="0.3">
      <c r="A8" s="633" t="s">
        <v>319</v>
      </c>
      <c r="B8" s="624">
        <v>6</v>
      </c>
      <c r="C8" s="625">
        <v>0.10611956137247967</v>
      </c>
      <c r="E8" s="88">
        <f>43014/100*C8</f>
        <v>45.646268128758408</v>
      </c>
    </row>
    <row r="9" spans="1:5" ht="16.5" thickTop="1" thickBot="1" x14ac:dyDescent="0.3">
      <c r="A9" s="629" t="s">
        <v>88</v>
      </c>
      <c r="B9" s="630">
        <v>1183</v>
      </c>
      <c r="C9" s="631">
        <v>20.923240183940571</v>
      </c>
    </row>
    <row r="10" spans="1:5" ht="16.5" thickTop="1" thickBot="1" x14ac:dyDescent="0.3">
      <c r="A10" s="626" t="s">
        <v>124</v>
      </c>
      <c r="B10" s="627">
        <v>1071</v>
      </c>
      <c r="C10" s="628">
        <v>18.942341704987619</v>
      </c>
      <c r="E10" s="88">
        <f>43014/100*C10</f>
        <v>8147.8588609833741</v>
      </c>
    </row>
    <row r="11" spans="1:5" ht="16.5" thickTop="1" thickBot="1" x14ac:dyDescent="0.3">
      <c r="A11" s="623" t="s">
        <v>43</v>
      </c>
      <c r="B11" s="624" t="s">
        <v>1088</v>
      </c>
      <c r="C11" s="625"/>
      <c r="E11" s="88">
        <f>43014/100*C11</f>
        <v>0</v>
      </c>
    </row>
    <row r="12" spans="1:5" ht="16.5" thickTop="1" thickBot="1" x14ac:dyDescent="0.3">
      <c r="A12" s="633" t="s">
        <v>179</v>
      </c>
      <c r="B12" s="624">
        <v>6</v>
      </c>
      <c r="C12" s="625">
        <v>0.10611956137247967</v>
      </c>
      <c r="E12" s="88">
        <f t="shared" ref="E12:E16" si="0">43014/100*C12</f>
        <v>45.646268128758408</v>
      </c>
    </row>
    <row r="13" spans="1:5" ht="16.5" thickTop="1" thickBot="1" x14ac:dyDescent="0.3">
      <c r="A13" s="634" t="s">
        <v>180</v>
      </c>
      <c r="B13" s="627">
        <v>65</v>
      </c>
      <c r="C13" s="628">
        <v>1.1496285815351963</v>
      </c>
      <c r="E13" s="88">
        <f t="shared" si="0"/>
        <v>494.50123806154932</v>
      </c>
    </row>
    <row r="14" spans="1:5" ht="16.5" thickTop="1" thickBot="1" x14ac:dyDescent="0.3">
      <c r="A14" s="633" t="s">
        <v>181</v>
      </c>
      <c r="B14" s="624">
        <v>40</v>
      </c>
      <c r="C14" s="625">
        <v>0.70746374248319777</v>
      </c>
      <c r="E14" s="88">
        <f t="shared" si="0"/>
        <v>304.30845419172266</v>
      </c>
    </row>
    <row r="15" spans="1:5" ht="16.5" thickTop="1" thickBot="1" x14ac:dyDescent="0.3">
      <c r="A15" s="629" t="s">
        <v>89</v>
      </c>
      <c r="B15" s="630">
        <v>493</v>
      </c>
      <c r="C15" s="631">
        <v>8.7194906261054133</v>
      </c>
      <c r="E15" s="88">
        <f t="shared" si="0"/>
        <v>3750.6016979129822</v>
      </c>
    </row>
    <row r="16" spans="1:5" ht="16.5" thickTop="1" thickBot="1" x14ac:dyDescent="0.3">
      <c r="A16" s="623" t="s">
        <v>115</v>
      </c>
      <c r="B16" s="624">
        <v>430</v>
      </c>
      <c r="C16" s="625">
        <v>7.6052352316943752</v>
      </c>
      <c r="E16" s="88">
        <f t="shared" si="0"/>
        <v>3271.3158825610185</v>
      </c>
    </row>
    <row r="17" spans="1:5" ht="16.5" thickTop="1" thickBot="1" x14ac:dyDescent="0.3">
      <c r="A17" s="634" t="s">
        <v>183</v>
      </c>
      <c r="B17" s="562">
        <v>6</v>
      </c>
      <c r="C17" s="628">
        <v>0.10611956137247967</v>
      </c>
      <c r="E17" s="88">
        <f t="shared" ref="E17:E22" si="1">43014/100*C17</f>
        <v>45.646268128758408</v>
      </c>
    </row>
    <row r="18" spans="1:5" ht="16.5" thickTop="1" thickBot="1" x14ac:dyDescent="0.3">
      <c r="A18" s="633" t="s">
        <v>184</v>
      </c>
      <c r="B18" s="624">
        <v>5</v>
      </c>
      <c r="C18" s="625">
        <v>8.8432967810399721E-2</v>
      </c>
      <c r="E18" s="88">
        <f t="shared" si="1"/>
        <v>38.038556773965333</v>
      </c>
    </row>
    <row r="19" spans="1:5" ht="16.5" thickTop="1" thickBot="1" x14ac:dyDescent="0.3">
      <c r="A19" s="634" t="s">
        <v>185</v>
      </c>
      <c r="B19" s="627">
        <v>42</v>
      </c>
      <c r="C19" s="628">
        <v>0.74283692960735759</v>
      </c>
      <c r="E19" s="88">
        <f t="shared" si="1"/>
        <v>319.52387690130877</v>
      </c>
    </row>
    <row r="20" spans="1:5" ht="16.5" thickTop="1" thickBot="1" x14ac:dyDescent="0.3">
      <c r="A20" s="633" t="s">
        <v>186</v>
      </c>
      <c r="B20" s="624">
        <v>8</v>
      </c>
      <c r="C20" s="625">
        <v>0.14149274849663954</v>
      </c>
      <c r="E20" s="88">
        <f t="shared" si="1"/>
        <v>60.861690838344529</v>
      </c>
    </row>
    <row r="21" spans="1:5" s="18" customFormat="1" ht="16.5" thickTop="1" thickBot="1" x14ac:dyDescent="0.3">
      <c r="A21" s="634" t="s">
        <v>44</v>
      </c>
      <c r="B21" s="627" t="s">
        <v>1088</v>
      </c>
      <c r="C21" s="628"/>
      <c r="E21" s="89">
        <f t="shared" si="1"/>
        <v>0</v>
      </c>
    </row>
    <row r="22" spans="1:5" ht="16.5" thickTop="1" thickBot="1" x14ac:dyDescent="0.3">
      <c r="A22" s="629" t="s">
        <v>3</v>
      </c>
      <c r="B22" s="635">
        <v>152</v>
      </c>
      <c r="C22" s="636">
        <v>2.6883622214361513</v>
      </c>
      <c r="E22" s="88">
        <f t="shared" si="1"/>
        <v>1156.3721259285462</v>
      </c>
    </row>
    <row r="23" spans="1:5" ht="16.5" thickTop="1" thickBot="1" x14ac:dyDescent="0.3">
      <c r="A23" s="629" t="s">
        <v>90</v>
      </c>
      <c r="B23" s="630">
        <v>842</v>
      </c>
      <c r="C23" s="631">
        <v>14.892111779271314</v>
      </c>
    </row>
    <row r="24" spans="1:5" ht="16.5" thickTop="1" thickBot="1" x14ac:dyDescent="0.3">
      <c r="A24" s="633" t="s">
        <v>127</v>
      </c>
      <c r="B24" s="637">
        <v>722</v>
      </c>
      <c r="C24" s="625">
        <v>12.76972055182172</v>
      </c>
      <c r="E24" s="88">
        <f t="shared" ref="E24:E30" si="2">43014/100*C24</f>
        <v>5492.7675981605944</v>
      </c>
    </row>
    <row r="25" spans="1:5" ht="16.5" thickTop="1" thickBot="1" x14ac:dyDescent="0.3">
      <c r="A25" s="634" t="s">
        <v>67</v>
      </c>
      <c r="B25" s="638">
        <v>43</v>
      </c>
      <c r="C25" s="628">
        <v>0.76052352316943761</v>
      </c>
      <c r="E25" s="88">
        <f t="shared" si="2"/>
        <v>327.13158825610191</v>
      </c>
    </row>
    <row r="26" spans="1:5" ht="16.5" thickTop="1" thickBot="1" x14ac:dyDescent="0.3">
      <c r="A26" s="633" t="s">
        <v>45</v>
      </c>
      <c r="B26" s="637" t="s">
        <v>1088</v>
      </c>
      <c r="C26" s="625"/>
      <c r="E26" s="88">
        <f t="shared" si="2"/>
        <v>0</v>
      </c>
    </row>
    <row r="27" spans="1:5" ht="16.5" thickTop="1" thickBot="1" x14ac:dyDescent="0.3">
      <c r="A27" s="634" t="s">
        <v>47</v>
      </c>
      <c r="B27" s="638">
        <v>7</v>
      </c>
      <c r="C27" s="628">
        <v>0.12380615493455961</v>
      </c>
      <c r="E27" s="88">
        <f t="shared" si="2"/>
        <v>53.253979483551468</v>
      </c>
    </row>
    <row r="28" spans="1:5" ht="16.5" thickTop="1" thickBot="1" x14ac:dyDescent="0.3">
      <c r="A28" s="633" t="s">
        <v>46</v>
      </c>
      <c r="B28" s="637">
        <v>26</v>
      </c>
      <c r="C28" s="625">
        <v>0.45985143261407851</v>
      </c>
      <c r="E28" s="88">
        <f t="shared" si="2"/>
        <v>197.80049522461974</v>
      </c>
    </row>
    <row r="29" spans="1:5" ht="15.6" thickTop="1" thickBot="1" x14ac:dyDescent="0.35">
      <c r="A29" s="634" t="s">
        <v>68</v>
      </c>
      <c r="B29" s="638">
        <v>40</v>
      </c>
      <c r="C29" s="628">
        <v>0.70746374248319777</v>
      </c>
      <c r="E29" s="88">
        <f t="shared" si="2"/>
        <v>304.30845419172266</v>
      </c>
    </row>
    <row r="30" spans="1:5" ht="15.6" thickTop="1" thickBot="1" x14ac:dyDescent="0.35">
      <c r="A30" s="629" t="s">
        <v>91</v>
      </c>
      <c r="B30" s="558">
        <v>449</v>
      </c>
      <c r="C30" s="561">
        <v>7.941280509373895</v>
      </c>
      <c r="E30" s="88">
        <f t="shared" si="2"/>
        <v>3415.8623983020871</v>
      </c>
    </row>
    <row r="31" spans="1:5" ht="15.6" thickTop="1" thickBot="1" x14ac:dyDescent="0.35">
      <c r="A31" s="633" t="s">
        <v>341</v>
      </c>
      <c r="B31" s="637">
        <v>403</v>
      </c>
      <c r="C31" s="639">
        <v>7.1276972055182171</v>
      </c>
      <c r="E31" s="88">
        <f t="shared" ref="E31:E37" si="3">43014/100*C31</f>
        <v>3065.9076759816057</v>
      </c>
    </row>
    <row r="32" spans="1:5" ht="15.6" thickTop="1" thickBot="1" x14ac:dyDescent="0.35">
      <c r="A32" s="634" t="s">
        <v>48</v>
      </c>
      <c r="B32" s="638">
        <v>34</v>
      </c>
      <c r="C32" s="640">
        <v>0.60134418111071808</v>
      </c>
      <c r="E32" s="88">
        <f t="shared" si="3"/>
        <v>258.66218606296428</v>
      </c>
    </row>
    <row r="33" spans="1:5" ht="15.6" thickTop="1" thickBot="1" x14ac:dyDescent="0.35">
      <c r="A33" s="633" t="s">
        <v>191</v>
      </c>
      <c r="B33" s="637">
        <v>6</v>
      </c>
      <c r="C33" s="639">
        <v>0.10611956137247967</v>
      </c>
      <c r="E33" s="88">
        <f t="shared" si="3"/>
        <v>45.646268128758408</v>
      </c>
    </row>
    <row r="34" spans="1:5" ht="15.6" thickTop="1" thickBot="1" x14ac:dyDescent="0.35">
      <c r="A34" s="634" t="s">
        <v>129</v>
      </c>
      <c r="B34" s="638">
        <v>6</v>
      </c>
      <c r="C34" s="640">
        <v>0.10611956137247967</v>
      </c>
      <c r="E34" s="88">
        <f t="shared" si="3"/>
        <v>45.646268128758408</v>
      </c>
    </row>
    <row r="35" spans="1:5" ht="15.6" thickTop="1" thickBot="1" x14ac:dyDescent="0.35">
      <c r="A35" s="629" t="s">
        <v>593</v>
      </c>
      <c r="B35" s="630">
        <v>11</v>
      </c>
      <c r="C35" s="631">
        <v>0.19455252918287938</v>
      </c>
      <c r="E35" s="88">
        <f t="shared" si="3"/>
        <v>83.684824902723733</v>
      </c>
    </row>
    <row r="36" spans="1:5" ht="15.6" thickTop="1" thickBot="1" x14ac:dyDescent="0.35">
      <c r="A36" s="633" t="s">
        <v>49</v>
      </c>
      <c r="B36" s="637">
        <v>11</v>
      </c>
      <c r="C36" s="639">
        <v>0.19455252918287938</v>
      </c>
      <c r="E36" s="88">
        <f t="shared" si="3"/>
        <v>83.684824902723733</v>
      </c>
    </row>
    <row r="37" spans="1:5" ht="15.6" thickTop="1" thickBot="1" x14ac:dyDescent="0.35">
      <c r="A37" s="547" t="s">
        <v>192</v>
      </c>
      <c r="B37" s="641">
        <v>32</v>
      </c>
      <c r="C37" s="636">
        <v>0.56597099398655815</v>
      </c>
      <c r="E37" s="88">
        <f t="shared" si="3"/>
        <v>243.44676335337812</v>
      </c>
    </row>
    <row r="38" spans="1:5" s="1" customFormat="1" ht="29.25" customHeight="1" thickTop="1" x14ac:dyDescent="0.3">
      <c r="A38" s="840" t="s">
        <v>1094</v>
      </c>
      <c r="B38" s="840"/>
      <c r="C38" s="840"/>
      <c r="E38" s="88"/>
    </row>
    <row r="39" spans="1:5" x14ac:dyDescent="0.3">
      <c r="A39" s="729"/>
      <c r="B39" s="9"/>
      <c r="C39" s="13"/>
      <c r="D39" s="21"/>
    </row>
    <row r="40" spans="1:5" x14ac:dyDescent="0.3">
      <c r="A40" s="739"/>
      <c r="B40" s="24"/>
      <c r="C40" s="13"/>
      <c r="D40" s="260"/>
    </row>
    <row r="41" spans="1:5" x14ac:dyDescent="0.3">
      <c r="A41" s="729"/>
    </row>
    <row r="44" spans="1:5" s="10" customFormat="1" x14ac:dyDescent="0.3">
      <c r="A44" s="17"/>
      <c r="B44" s="9"/>
      <c r="C44" s="13"/>
      <c r="E44" s="88"/>
    </row>
    <row r="51" spans="1:4" x14ac:dyDescent="0.3">
      <c r="A51" s="15"/>
      <c r="B51" s="30"/>
      <c r="C51" s="42"/>
      <c r="D51" s="14"/>
    </row>
    <row r="123" spans="1:5" s="1" customFormat="1" x14ac:dyDescent="0.3">
      <c r="A123" s="18"/>
      <c r="B123" s="25"/>
      <c r="C123" s="43"/>
      <c r="E123" s="89"/>
    </row>
    <row r="125" spans="1:5" s="16" customFormat="1" x14ac:dyDescent="0.3">
      <c r="A125" s="17"/>
      <c r="B125" s="9"/>
      <c r="C125" s="13"/>
      <c r="E125" s="91"/>
    </row>
    <row r="126" spans="1:5" s="16" customFormat="1" x14ac:dyDescent="0.3">
      <c r="A126" s="17"/>
      <c r="B126" s="9"/>
      <c r="C126" s="13"/>
      <c r="E126" s="91"/>
    </row>
    <row r="127" spans="1:5" s="16" customFormat="1" x14ac:dyDescent="0.3">
      <c r="A127" s="17"/>
      <c r="B127" s="9"/>
      <c r="C127" s="13"/>
      <c r="E127" s="91"/>
    </row>
    <row r="128" spans="1:5" s="16" customFormat="1" x14ac:dyDescent="0.3">
      <c r="A128" s="17"/>
      <c r="B128" s="9"/>
      <c r="C128" s="13"/>
      <c r="E128" s="91"/>
    </row>
    <row r="129" spans="1:5" s="16" customFormat="1" x14ac:dyDescent="0.3">
      <c r="A129" s="17"/>
      <c r="B129" s="9"/>
      <c r="C129" s="13"/>
      <c r="E129" s="91"/>
    </row>
    <row r="130" spans="1:5" s="16" customFormat="1" x14ac:dyDescent="0.3">
      <c r="A130" s="17"/>
      <c r="B130" s="9"/>
      <c r="C130" s="13"/>
      <c r="E130" s="91"/>
    </row>
    <row r="131" spans="1:5" s="16" customFormat="1" x14ac:dyDescent="0.3">
      <c r="A131" s="17"/>
      <c r="B131" s="9"/>
      <c r="C131" s="13"/>
      <c r="E131" s="91"/>
    </row>
    <row r="132" spans="1:5" s="16" customFormat="1" x14ac:dyDescent="0.3">
      <c r="A132" s="17"/>
      <c r="B132" s="9"/>
      <c r="C132" s="13"/>
      <c r="E132" s="91"/>
    </row>
    <row r="133" spans="1:5" s="16" customFormat="1" x14ac:dyDescent="0.3">
      <c r="A133" s="17"/>
      <c r="B133" s="9"/>
      <c r="C133" s="13"/>
      <c r="E133" s="91"/>
    </row>
    <row r="134" spans="1:5" s="16" customFormat="1" x14ac:dyDescent="0.3">
      <c r="A134" s="17"/>
      <c r="B134" s="9"/>
      <c r="C134" s="13"/>
      <c r="E134" s="91"/>
    </row>
    <row r="135" spans="1:5" s="16" customFormat="1" x14ac:dyDescent="0.3">
      <c r="A135" s="17"/>
      <c r="B135" s="9"/>
      <c r="C135" s="13"/>
      <c r="E135" s="91"/>
    </row>
    <row r="136" spans="1:5" s="16" customFormat="1" x14ac:dyDescent="0.3">
      <c r="A136" s="17"/>
      <c r="B136" s="9"/>
      <c r="C136" s="13"/>
      <c r="E136" s="91"/>
    </row>
    <row r="137" spans="1:5" s="16" customFormat="1" x14ac:dyDescent="0.3">
      <c r="A137" s="17"/>
      <c r="B137" s="9"/>
      <c r="C137" s="13"/>
      <c r="E137" s="91"/>
    </row>
    <row r="138" spans="1:5" s="16" customFormat="1" x14ac:dyDescent="0.3">
      <c r="A138" s="17"/>
      <c r="B138" s="9"/>
      <c r="C138" s="13"/>
      <c r="E138" s="91"/>
    </row>
    <row r="139" spans="1:5" s="16" customFormat="1" x14ac:dyDescent="0.3">
      <c r="A139" s="17"/>
      <c r="B139" s="9"/>
      <c r="C139" s="13"/>
      <c r="E139" s="91"/>
    </row>
    <row r="140" spans="1:5" s="16" customFormat="1" x14ac:dyDescent="0.3">
      <c r="A140" s="17"/>
      <c r="B140" s="9"/>
      <c r="C140" s="13"/>
      <c r="E140" s="91"/>
    </row>
    <row r="141" spans="1:5" s="16" customFormat="1" x14ac:dyDescent="0.3">
      <c r="A141" s="17"/>
      <c r="B141" s="9"/>
      <c r="C141" s="13"/>
      <c r="E141" s="91"/>
    </row>
    <row r="142" spans="1:5" s="16" customFormat="1" x14ac:dyDescent="0.3">
      <c r="A142" s="17"/>
      <c r="B142" s="9"/>
      <c r="C142" s="13"/>
      <c r="E142" s="91"/>
    </row>
    <row r="143" spans="1:5" s="16" customFormat="1" x14ac:dyDescent="0.3">
      <c r="A143" s="17"/>
      <c r="B143" s="9"/>
      <c r="C143" s="13"/>
      <c r="E143" s="91"/>
    </row>
    <row r="144" spans="1:5" s="16" customFormat="1" x14ac:dyDescent="0.3">
      <c r="A144" s="17"/>
      <c r="B144" s="9"/>
      <c r="C144" s="13"/>
      <c r="E144" s="91"/>
    </row>
    <row r="145" spans="1:5" s="16" customFormat="1" x14ac:dyDescent="0.3">
      <c r="A145" s="17"/>
      <c r="B145" s="9"/>
      <c r="C145" s="13"/>
      <c r="E145" s="91"/>
    </row>
    <row r="146" spans="1:5" s="16" customFormat="1" x14ac:dyDescent="0.3">
      <c r="A146" s="17"/>
      <c r="B146" s="9"/>
      <c r="C146" s="13"/>
      <c r="E146" s="91"/>
    </row>
    <row r="147" spans="1:5" s="16" customFormat="1" x14ac:dyDescent="0.3">
      <c r="A147" s="17"/>
      <c r="B147" s="9"/>
      <c r="C147" s="13"/>
      <c r="E147" s="91"/>
    </row>
    <row r="148" spans="1:5" s="16" customFormat="1" x14ac:dyDescent="0.3">
      <c r="A148" s="17"/>
      <c r="B148" s="9"/>
      <c r="C148" s="13"/>
      <c r="E148" s="91"/>
    </row>
    <row r="149" spans="1:5" s="16" customFormat="1" x14ac:dyDescent="0.3">
      <c r="A149" s="17"/>
      <c r="B149" s="9"/>
      <c r="C149" s="13"/>
      <c r="E149" s="91"/>
    </row>
    <row r="150" spans="1:5" s="16" customFormat="1" x14ac:dyDescent="0.3">
      <c r="A150" s="17"/>
      <c r="B150" s="9"/>
      <c r="C150" s="13"/>
      <c r="E150" s="91"/>
    </row>
    <row r="151" spans="1:5" s="16" customFormat="1" x14ac:dyDescent="0.3">
      <c r="A151" s="17"/>
      <c r="B151" s="9"/>
      <c r="C151" s="13"/>
      <c r="E151" s="91"/>
    </row>
    <row r="152" spans="1:5" s="16" customFormat="1" x14ac:dyDescent="0.3">
      <c r="A152" s="17"/>
      <c r="B152" s="9"/>
      <c r="C152" s="13"/>
      <c r="E152" s="91"/>
    </row>
    <row r="153" spans="1:5" s="16" customFormat="1" x14ac:dyDescent="0.3">
      <c r="A153" s="17"/>
      <c r="B153" s="9"/>
      <c r="C153" s="13"/>
      <c r="E153" s="91"/>
    </row>
    <row r="154" spans="1:5" s="16" customFormat="1" x14ac:dyDescent="0.3">
      <c r="A154" s="17"/>
      <c r="B154" s="9"/>
      <c r="C154" s="13"/>
      <c r="E154" s="91"/>
    </row>
    <row r="155" spans="1:5" s="16" customFormat="1" x14ac:dyDescent="0.3">
      <c r="A155" s="17"/>
      <c r="B155" s="9"/>
      <c r="C155" s="13"/>
      <c r="E155" s="91"/>
    </row>
    <row r="156" spans="1:5" s="16" customFormat="1" x14ac:dyDescent="0.3">
      <c r="A156" s="17"/>
      <c r="B156" s="9"/>
      <c r="C156" s="13"/>
      <c r="E156" s="91"/>
    </row>
    <row r="157" spans="1:5" s="16" customFormat="1" x14ac:dyDescent="0.3">
      <c r="A157" s="17"/>
      <c r="B157" s="9"/>
      <c r="C157" s="13"/>
      <c r="E157" s="91"/>
    </row>
    <row r="158" spans="1:5" s="16" customFormat="1" x14ac:dyDescent="0.3">
      <c r="A158" s="17"/>
      <c r="B158" s="9"/>
      <c r="C158" s="13"/>
      <c r="E158" s="91"/>
    </row>
    <row r="159" spans="1:5" s="16" customFormat="1" x14ac:dyDescent="0.3">
      <c r="A159" s="17"/>
      <c r="B159" s="9"/>
      <c r="C159" s="13"/>
      <c r="E159" s="91"/>
    </row>
    <row r="160" spans="1:5" s="16" customFormat="1" x14ac:dyDescent="0.3">
      <c r="A160" s="17"/>
      <c r="B160" s="9"/>
      <c r="C160" s="13"/>
      <c r="E160" s="91"/>
    </row>
  </sheetData>
  <mergeCells count="2">
    <mergeCell ref="A1:C1"/>
    <mergeCell ref="A38:C38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&amp;R&amp;[24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view="pageBreakPreview" zoomScaleNormal="100" zoomScaleSheetLayoutView="100" workbookViewId="0">
      <selection activeCell="A46" sqref="A46:E46"/>
    </sheetView>
  </sheetViews>
  <sheetFormatPr defaultColWidth="9.109375" defaultRowHeight="15" customHeight="1" x14ac:dyDescent="0.3"/>
  <cols>
    <col min="1" max="1" width="46.88671875" style="3" customWidth="1"/>
    <col min="2" max="2" width="11.5546875" style="3" customWidth="1"/>
    <col min="3" max="3" width="11.109375" style="112" customWidth="1"/>
    <col min="4" max="4" width="9.109375" style="135"/>
    <col min="5" max="5" width="10.33203125" style="135" customWidth="1"/>
    <col min="6" max="7" width="9.109375" style="21" hidden="1" customWidth="1"/>
    <col min="8" max="8" width="18.5546875" style="21" hidden="1" customWidth="1"/>
    <col min="9" max="13" width="9.109375" style="21" hidden="1" customWidth="1"/>
    <col min="14" max="21" width="9.109375" style="21" customWidth="1"/>
    <col min="22" max="16384" width="9.109375" style="21"/>
  </cols>
  <sheetData>
    <row r="1" spans="1:14" ht="15" customHeight="1" thickTop="1" thickBot="1" x14ac:dyDescent="0.3">
      <c r="A1" s="853" t="s">
        <v>1041</v>
      </c>
      <c r="B1" s="853"/>
      <c r="C1" s="853"/>
      <c r="D1" s="853"/>
      <c r="E1" s="853"/>
    </row>
    <row r="2" spans="1:14" ht="33" customHeight="1" thickTop="1" thickBot="1" x14ac:dyDescent="0.3">
      <c r="A2" s="563"/>
      <c r="B2" s="728" t="s">
        <v>378</v>
      </c>
      <c r="C2" s="728" t="s">
        <v>379</v>
      </c>
      <c r="D2" s="728" t="s">
        <v>152</v>
      </c>
      <c r="E2" s="689" t="s">
        <v>1040</v>
      </c>
      <c r="G2" s="30"/>
      <c r="H2" s="88"/>
      <c r="I2" s="15"/>
      <c r="J2" s="15"/>
      <c r="N2" s="176"/>
    </row>
    <row r="3" spans="1:14" ht="15" customHeight="1" thickTop="1" thickBot="1" x14ac:dyDescent="0.3">
      <c r="A3" s="434" t="s">
        <v>592</v>
      </c>
      <c r="B3" s="564"/>
      <c r="C3" s="564"/>
      <c r="D3" s="565"/>
      <c r="E3" s="538"/>
      <c r="G3" s="30"/>
      <c r="H3" s="92" t="s">
        <v>322</v>
      </c>
      <c r="I3" s="15"/>
      <c r="J3" s="15"/>
    </row>
    <row r="4" spans="1:14" ht="16.5" thickTop="1" thickBot="1" x14ac:dyDescent="0.3">
      <c r="A4" s="890" t="s">
        <v>123</v>
      </c>
      <c r="B4" s="891"/>
      <c r="C4" s="891"/>
      <c r="D4" s="891"/>
      <c r="E4" s="892"/>
      <c r="G4" s="30"/>
      <c r="H4" s="92"/>
      <c r="I4" s="15"/>
      <c r="J4" s="15"/>
    </row>
    <row r="5" spans="1:14" ht="16.5" thickTop="1" thickBot="1" x14ac:dyDescent="0.3">
      <c r="A5" s="494" t="s">
        <v>594</v>
      </c>
      <c r="B5" s="571">
        <v>13</v>
      </c>
      <c r="C5" s="571">
        <v>9</v>
      </c>
      <c r="D5" s="571">
        <v>22</v>
      </c>
      <c r="E5" s="572">
        <f>D5/5654*100</f>
        <v>0.38910505836575876</v>
      </c>
      <c r="G5" s="26"/>
      <c r="H5" s="125">
        <f>43014/100*E5</f>
        <v>167.36964980544747</v>
      </c>
      <c r="I5" s="19"/>
      <c r="J5" s="19"/>
    </row>
    <row r="6" spans="1:14" ht="16.5" thickTop="1" thickBot="1" x14ac:dyDescent="0.3">
      <c r="A6" s="494" t="s">
        <v>381</v>
      </c>
      <c r="B6" s="571">
        <v>2</v>
      </c>
      <c r="C6" s="571">
        <v>0</v>
      </c>
      <c r="D6" s="571">
        <v>2</v>
      </c>
      <c r="E6" s="572">
        <f t="shared" ref="E6:E7" si="0">D6/5654*100</f>
        <v>3.5373187124159884E-2</v>
      </c>
      <c r="G6" s="26"/>
      <c r="H6" s="125">
        <f>43014/100*E6</f>
        <v>15.215422709586132</v>
      </c>
      <c r="I6" s="19"/>
      <c r="J6" s="19"/>
    </row>
    <row r="7" spans="1:14" ht="16.5" thickTop="1" thickBot="1" x14ac:dyDescent="0.3">
      <c r="A7" s="573" t="s">
        <v>114</v>
      </c>
      <c r="B7" s="574">
        <v>15</v>
      </c>
      <c r="C7" s="574">
        <v>9</v>
      </c>
      <c r="D7" s="574">
        <v>24</v>
      </c>
      <c r="E7" s="368">
        <f t="shared" si="0"/>
        <v>0.42447824548991869</v>
      </c>
      <c r="F7" s="259"/>
      <c r="G7" s="177"/>
      <c r="H7" s="262">
        <f>43014/100*E7</f>
        <v>182.58507251503363</v>
      </c>
      <c r="I7" s="7"/>
      <c r="J7" s="7"/>
      <c r="K7" s="259"/>
      <c r="L7" s="259"/>
      <c r="M7" s="259"/>
      <c r="N7" s="259"/>
    </row>
    <row r="8" spans="1:14" ht="16.5" thickTop="1" thickBot="1" x14ac:dyDescent="0.3">
      <c r="A8" s="896" t="s">
        <v>342</v>
      </c>
      <c r="B8" s="897"/>
      <c r="C8" s="897"/>
      <c r="D8" s="897"/>
      <c r="E8" s="898"/>
      <c r="G8" s="26"/>
      <c r="H8" s="93"/>
      <c r="I8" s="19"/>
      <c r="J8" s="19"/>
    </row>
    <row r="9" spans="1:14" ht="16.5" thickTop="1" thickBot="1" x14ac:dyDescent="0.3">
      <c r="A9" s="485" t="s">
        <v>594</v>
      </c>
      <c r="B9" s="581">
        <v>2</v>
      </c>
      <c r="C9" s="581">
        <v>0</v>
      </c>
      <c r="D9" s="575">
        <v>2</v>
      </c>
      <c r="E9" s="576">
        <f>D9/5654*100</f>
        <v>3.5373187124159884E-2</v>
      </c>
      <c r="G9" s="26"/>
      <c r="H9" s="125">
        <f>43014/100*E9</f>
        <v>15.215422709586132</v>
      </c>
      <c r="I9" s="19"/>
      <c r="J9" s="19"/>
    </row>
    <row r="10" spans="1:14" ht="16.5" thickTop="1" thickBot="1" x14ac:dyDescent="0.3">
      <c r="A10" s="485" t="s">
        <v>381</v>
      </c>
      <c r="B10" s="575">
        <v>0</v>
      </c>
      <c r="C10" s="575">
        <v>0</v>
      </c>
      <c r="D10" s="575">
        <v>0</v>
      </c>
      <c r="E10" s="576">
        <f t="shared" ref="E10:E11" si="1">D10/5654*100</f>
        <v>0</v>
      </c>
      <c r="G10" s="26"/>
      <c r="H10" s="125">
        <f>43014/100*E10</f>
        <v>0</v>
      </c>
      <c r="I10" s="19"/>
      <c r="J10" s="19"/>
    </row>
    <row r="11" spans="1:14" ht="16.5" thickTop="1" thickBot="1" x14ac:dyDescent="0.3">
      <c r="A11" s="577" t="s">
        <v>114</v>
      </c>
      <c r="B11" s="419">
        <f>SUM(B9:B10)</f>
        <v>2</v>
      </c>
      <c r="C11" s="419">
        <v>0</v>
      </c>
      <c r="D11" s="419">
        <v>2</v>
      </c>
      <c r="E11" s="420">
        <f t="shared" si="1"/>
        <v>3.5373187124159884E-2</v>
      </c>
      <c r="G11" s="26"/>
      <c r="H11" s="93">
        <f>43014/100*E11</f>
        <v>15.215422709586132</v>
      </c>
      <c r="I11" s="19"/>
      <c r="J11" s="19"/>
    </row>
    <row r="12" spans="1:14" ht="15" customHeight="1" thickTop="1" thickBot="1" x14ac:dyDescent="0.3">
      <c r="A12" s="434" t="s">
        <v>88</v>
      </c>
      <c r="B12" s="564"/>
      <c r="C12" s="565"/>
      <c r="D12" s="565"/>
      <c r="E12" s="538"/>
      <c r="G12" s="26"/>
      <c r="H12" s="125"/>
      <c r="I12" s="19"/>
      <c r="J12" s="19"/>
    </row>
    <row r="13" spans="1:14" ht="15" customHeight="1" thickTop="1" thickBot="1" x14ac:dyDescent="0.3">
      <c r="A13" s="890" t="s">
        <v>124</v>
      </c>
      <c r="B13" s="891"/>
      <c r="C13" s="891"/>
      <c r="D13" s="891"/>
      <c r="E13" s="892"/>
      <c r="G13" s="26"/>
      <c r="H13" s="125"/>
      <c r="I13" s="19"/>
      <c r="J13" s="19"/>
    </row>
    <row r="14" spans="1:14" ht="15" customHeight="1" thickTop="1" thickBot="1" x14ac:dyDescent="0.3">
      <c r="A14" s="494" t="s">
        <v>594</v>
      </c>
      <c r="B14" s="571">
        <v>41</v>
      </c>
      <c r="C14" s="571">
        <v>47</v>
      </c>
      <c r="D14" s="571">
        <v>88</v>
      </c>
      <c r="E14" s="572">
        <f>D14/5654*100</f>
        <v>1.556420233463035</v>
      </c>
      <c r="G14" s="26"/>
      <c r="H14" s="125">
        <f>43014/100*E14</f>
        <v>669.47859922178986</v>
      </c>
    </row>
    <row r="15" spans="1:14" ht="16.5" thickTop="1" thickBot="1" x14ac:dyDescent="0.3">
      <c r="A15" s="494" t="s">
        <v>381</v>
      </c>
      <c r="B15" s="571">
        <v>0</v>
      </c>
      <c r="C15" s="571">
        <v>0</v>
      </c>
      <c r="D15" s="571">
        <v>0</v>
      </c>
      <c r="E15" s="572">
        <f t="shared" ref="E15:E16" si="2">D15/5654*100</f>
        <v>0</v>
      </c>
      <c r="G15" s="19"/>
      <c r="H15" s="125">
        <f>43014/100*E15</f>
        <v>0</v>
      </c>
      <c r="I15" s="19"/>
      <c r="J15" s="19"/>
    </row>
    <row r="16" spans="1:14" ht="16.5" thickTop="1" thickBot="1" x14ac:dyDescent="0.3">
      <c r="A16" s="573" t="s">
        <v>114</v>
      </c>
      <c r="B16" s="574">
        <v>41</v>
      </c>
      <c r="C16" s="574">
        <v>47</v>
      </c>
      <c r="D16" s="574">
        <v>88</v>
      </c>
      <c r="E16" s="368">
        <f t="shared" si="2"/>
        <v>1.556420233463035</v>
      </c>
      <c r="G16" s="26"/>
      <c r="H16" s="93">
        <f>43014/100*E16</f>
        <v>669.47859922178986</v>
      </c>
      <c r="I16" s="19"/>
      <c r="J16" s="19"/>
    </row>
    <row r="17" spans="1:10" ht="16.5" thickTop="1" thickBot="1" x14ac:dyDescent="0.3">
      <c r="A17" s="887" t="s">
        <v>179</v>
      </c>
      <c r="B17" s="888"/>
      <c r="C17" s="888"/>
      <c r="D17" s="888"/>
      <c r="E17" s="889"/>
      <c r="G17" s="26"/>
      <c r="H17" s="93"/>
      <c r="I17" s="19"/>
      <c r="J17" s="19"/>
    </row>
    <row r="18" spans="1:10" ht="16.5" thickTop="1" thickBot="1" x14ac:dyDescent="0.3">
      <c r="A18" s="485" t="s">
        <v>594</v>
      </c>
      <c r="B18" s="575">
        <v>0</v>
      </c>
      <c r="C18" s="575">
        <v>1</v>
      </c>
      <c r="D18" s="575">
        <v>1</v>
      </c>
      <c r="E18" s="576">
        <f>D18/5654*100</f>
        <v>1.7686593562079942E-2</v>
      </c>
      <c r="G18" s="26"/>
      <c r="H18" s="125">
        <f>43014/100*E18</f>
        <v>7.6077113547930661</v>
      </c>
    </row>
    <row r="19" spans="1:10" ht="16.5" thickTop="1" thickBot="1" x14ac:dyDescent="0.3">
      <c r="A19" s="485" t="s">
        <v>381</v>
      </c>
      <c r="B19" s="575">
        <v>0</v>
      </c>
      <c r="C19" s="575">
        <v>0</v>
      </c>
      <c r="D19" s="575">
        <v>0</v>
      </c>
      <c r="E19" s="576">
        <f t="shared" ref="E19:E20" si="3">D19/5654*100</f>
        <v>0</v>
      </c>
      <c r="G19" s="20"/>
      <c r="H19" s="125">
        <f>43014/100*E19</f>
        <v>0</v>
      </c>
      <c r="I19" s="20"/>
      <c r="J19" s="20"/>
    </row>
    <row r="20" spans="1:10" ht="16.5" thickTop="1" thickBot="1" x14ac:dyDescent="0.3">
      <c r="A20" s="577" t="s">
        <v>114</v>
      </c>
      <c r="B20" s="419">
        <v>0</v>
      </c>
      <c r="C20" s="419">
        <v>1</v>
      </c>
      <c r="D20" s="419">
        <v>1</v>
      </c>
      <c r="E20" s="420">
        <f t="shared" si="3"/>
        <v>1.7686593562079942E-2</v>
      </c>
      <c r="G20" s="26"/>
      <c r="H20" s="93">
        <f>43014/100*E20</f>
        <v>7.6077113547930661</v>
      </c>
      <c r="I20" s="20"/>
      <c r="J20" s="20"/>
    </row>
    <row r="21" spans="1:10" ht="16.5" thickTop="1" thickBot="1" x14ac:dyDescent="0.3">
      <c r="A21" s="890" t="s">
        <v>180</v>
      </c>
      <c r="B21" s="891"/>
      <c r="C21" s="891"/>
      <c r="D21" s="891"/>
      <c r="E21" s="892"/>
      <c r="G21" s="26"/>
      <c r="H21" s="93"/>
      <c r="I21" s="20"/>
      <c r="J21" s="20"/>
    </row>
    <row r="22" spans="1:10" ht="16.5" thickTop="1" thickBot="1" x14ac:dyDescent="0.3">
      <c r="A22" s="494" t="s">
        <v>594</v>
      </c>
      <c r="B22" s="571">
        <v>4</v>
      </c>
      <c r="C22" s="571">
        <v>5</v>
      </c>
      <c r="D22" s="571">
        <v>9</v>
      </c>
      <c r="E22" s="572">
        <f>D22/5654*100</f>
        <v>0.15917934205871948</v>
      </c>
      <c r="G22" s="26"/>
      <c r="H22" s="125">
        <f>43014/100*E22</f>
        <v>68.469402193137597</v>
      </c>
    </row>
    <row r="23" spans="1:10" ht="16.5" thickTop="1" thickBot="1" x14ac:dyDescent="0.3">
      <c r="A23" s="494" t="s">
        <v>381</v>
      </c>
      <c r="B23" s="571">
        <v>0</v>
      </c>
      <c r="C23" s="571">
        <v>0</v>
      </c>
      <c r="D23" s="571">
        <v>0</v>
      </c>
      <c r="E23" s="572">
        <f t="shared" ref="E23:E24" si="4">D23/5654*100</f>
        <v>0</v>
      </c>
      <c r="G23" s="19"/>
      <c r="H23" s="125">
        <f>43014/100*E23</f>
        <v>0</v>
      </c>
      <c r="I23" s="19"/>
      <c r="J23" s="19"/>
    </row>
    <row r="24" spans="1:10" ht="16.5" thickTop="1" thickBot="1" x14ac:dyDescent="0.3">
      <c r="A24" s="573" t="s">
        <v>114</v>
      </c>
      <c r="B24" s="574">
        <v>4</v>
      </c>
      <c r="C24" s="574">
        <v>5</v>
      </c>
      <c r="D24" s="574">
        <v>9</v>
      </c>
      <c r="E24" s="368">
        <f t="shared" si="4"/>
        <v>0.15917934205871948</v>
      </c>
      <c r="G24" s="26"/>
      <c r="H24" s="93">
        <f>43014/100*E24</f>
        <v>68.469402193137597</v>
      </c>
      <c r="I24" s="19"/>
      <c r="J24" s="19"/>
    </row>
    <row r="25" spans="1:10" ht="16.5" thickTop="1" thickBot="1" x14ac:dyDescent="0.3">
      <c r="A25" s="887" t="s">
        <v>181</v>
      </c>
      <c r="B25" s="888"/>
      <c r="C25" s="888"/>
      <c r="D25" s="888"/>
      <c r="E25" s="889"/>
      <c r="G25" s="26"/>
      <c r="H25" s="93"/>
      <c r="I25" s="19"/>
      <c r="J25" s="19"/>
    </row>
    <row r="26" spans="1:10" ht="16.5" thickTop="1" thickBot="1" x14ac:dyDescent="0.3">
      <c r="A26" s="485" t="s">
        <v>594</v>
      </c>
      <c r="B26" s="575">
        <v>4</v>
      </c>
      <c r="C26" s="575">
        <v>2</v>
      </c>
      <c r="D26" s="575">
        <v>6</v>
      </c>
      <c r="E26" s="576">
        <f>D26/5654*100</f>
        <v>0.10611956137247967</v>
      </c>
      <c r="G26" s="26"/>
      <c r="H26" s="93"/>
      <c r="I26" s="19"/>
      <c r="J26" s="19"/>
    </row>
    <row r="27" spans="1:10" ht="15" customHeight="1" thickTop="1" thickBot="1" x14ac:dyDescent="0.3">
      <c r="A27" s="485" t="s">
        <v>381</v>
      </c>
      <c r="B27" s="575">
        <v>0</v>
      </c>
      <c r="C27" s="575">
        <v>0</v>
      </c>
      <c r="D27" s="575">
        <v>0</v>
      </c>
      <c r="E27" s="576">
        <f t="shared" ref="E27:E28" si="5">D27/5654*100</f>
        <v>0</v>
      </c>
      <c r="G27" s="26"/>
      <c r="H27" s="93"/>
      <c r="I27" s="19"/>
      <c r="J27" s="19"/>
    </row>
    <row r="28" spans="1:10" ht="15" customHeight="1" thickTop="1" thickBot="1" x14ac:dyDescent="0.35">
      <c r="A28" s="577" t="s">
        <v>114</v>
      </c>
      <c r="B28" s="419">
        <v>4</v>
      </c>
      <c r="C28" s="419">
        <v>2</v>
      </c>
      <c r="D28" s="419">
        <v>6</v>
      </c>
      <c r="E28" s="420">
        <f t="shared" si="5"/>
        <v>0.10611956137247967</v>
      </c>
      <c r="G28" s="26"/>
      <c r="H28" s="93"/>
      <c r="I28" s="19"/>
      <c r="J28" s="19"/>
    </row>
    <row r="29" spans="1:10" ht="15" customHeight="1" thickTop="1" thickBot="1" x14ac:dyDescent="0.35">
      <c r="A29" s="434" t="s">
        <v>89</v>
      </c>
      <c r="B29" s="566"/>
      <c r="C29" s="567"/>
      <c r="D29" s="565"/>
      <c r="E29" s="538"/>
      <c r="G29" s="26"/>
      <c r="H29" s="93"/>
      <c r="I29" s="19"/>
      <c r="J29" s="19"/>
    </row>
    <row r="30" spans="1:10" ht="15" customHeight="1" thickTop="1" thickBot="1" x14ac:dyDescent="0.35">
      <c r="A30" s="890" t="s">
        <v>115</v>
      </c>
      <c r="B30" s="891"/>
      <c r="C30" s="891"/>
      <c r="D30" s="891"/>
      <c r="E30" s="892"/>
      <c r="G30" s="26"/>
      <c r="H30" s="93"/>
      <c r="I30" s="19"/>
      <c r="J30" s="19"/>
    </row>
    <row r="31" spans="1:10" ht="15" customHeight="1" thickTop="1" thickBot="1" x14ac:dyDescent="0.35">
      <c r="A31" s="494" t="s">
        <v>594</v>
      </c>
      <c r="B31" s="571">
        <v>36</v>
      </c>
      <c r="C31" s="571">
        <v>83</v>
      </c>
      <c r="D31" s="571">
        <v>119</v>
      </c>
      <c r="E31" s="572">
        <f>D31/5654*100</f>
        <v>2.1047046338875131</v>
      </c>
      <c r="G31" s="26"/>
      <c r="H31" s="93"/>
      <c r="I31" s="19"/>
      <c r="J31" s="19"/>
    </row>
    <row r="32" spans="1:10" ht="15" customHeight="1" thickTop="1" thickBot="1" x14ac:dyDescent="0.35">
      <c r="A32" s="494" t="s">
        <v>381</v>
      </c>
      <c r="B32" s="571">
        <v>0</v>
      </c>
      <c r="C32" s="571">
        <v>0</v>
      </c>
      <c r="D32" s="571">
        <v>0</v>
      </c>
      <c r="E32" s="572">
        <f t="shared" ref="E32:E33" si="6">D32/5654*100</f>
        <v>0</v>
      </c>
      <c r="G32" s="26"/>
      <c r="H32" s="93"/>
      <c r="I32" s="19"/>
      <c r="J32" s="19"/>
    </row>
    <row r="33" spans="1:14" ht="15" customHeight="1" thickTop="1" thickBot="1" x14ac:dyDescent="0.35">
      <c r="A33" s="573" t="s">
        <v>114</v>
      </c>
      <c r="B33" s="574">
        <v>36</v>
      </c>
      <c r="C33" s="574">
        <v>83</v>
      </c>
      <c r="D33" s="574">
        <v>119</v>
      </c>
      <c r="E33" s="368">
        <f t="shared" si="6"/>
        <v>2.1047046338875131</v>
      </c>
      <c r="G33" s="26"/>
      <c r="H33" s="125"/>
      <c r="I33" s="19"/>
      <c r="J33" s="19"/>
    </row>
    <row r="34" spans="1:14" ht="15" customHeight="1" thickTop="1" thickBot="1" x14ac:dyDescent="0.35">
      <c r="A34" s="887" t="s">
        <v>185</v>
      </c>
      <c r="B34" s="888"/>
      <c r="C34" s="888"/>
      <c r="D34" s="888"/>
      <c r="E34" s="889"/>
      <c r="G34" s="26"/>
      <c r="H34" s="125"/>
      <c r="I34" s="19"/>
      <c r="J34" s="19"/>
    </row>
    <row r="35" spans="1:14" ht="15" customHeight="1" thickTop="1" thickBot="1" x14ac:dyDescent="0.35">
      <c r="A35" s="485" t="s">
        <v>594</v>
      </c>
      <c r="B35" s="575">
        <v>3</v>
      </c>
      <c r="C35" s="575">
        <v>2</v>
      </c>
      <c r="D35" s="575">
        <v>5</v>
      </c>
      <c r="E35" s="576">
        <f>D35/5654*100</f>
        <v>8.8432967810399721E-2</v>
      </c>
      <c r="G35" s="26"/>
      <c r="H35" s="125">
        <f>43014/100*E31</f>
        <v>905.31765122037484</v>
      </c>
    </row>
    <row r="36" spans="1:14" ht="15" customHeight="1" thickTop="1" thickBot="1" x14ac:dyDescent="0.35">
      <c r="A36" s="485" t="s">
        <v>381</v>
      </c>
      <c r="B36" s="575">
        <v>0</v>
      </c>
      <c r="C36" s="575">
        <v>0</v>
      </c>
      <c r="D36" s="575">
        <v>0</v>
      </c>
      <c r="E36" s="576">
        <f t="shared" ref="E36:E37" si="7">D36/5654*100</f>
        <v>0</v>
      </c>
      <c r="G36" s="19"/>
      <c r="H36" s="125">
        <f>43014/100*E32</f>
        <v>0</v>
      </c>
      <c r="I36" s="19"/>
      <c r="J36" s="19"/>
    </row>
    <row r="37" spans="1:14" ht="15.6" thickTop="1" thickBot="1" x14ac:dyDescent="0.35">
      <c r="A37" s="577" t="s">
        <v>114</v>
      </c>
      <c r="B37" s="419">
        <v>3</v>
      </c>
      <c r="C37" s="419">
        <v>2</v>
      </c>
      <c r="D37" s="419">
        <v>5</v>
      </c>
      <c r="E37" s="420">
        <f t="shared" si="7"/>
        <v>8.8432967810399721E-2</v>
      </c>
      <c r="G37" s="26"/>
      <c r="H37" s="93">
        <f>43014/100*E33</f>
        <v>905.31765122037484</v>
      </c>
      <c r="I37" s="19"/>
      <c r="J37" s="19"/>
    </row>
    <row r="38" spans="1:14" ht="15" customHeight="1" thickTop="1" thickBot="1" x14ac:dyDescent="0.35">
      <c r="A38" s="890" t="s">
        <v>184</v>
      </c>
      <c r="B38" s="891"/>
      <c r="C38" s="891"/>
      <c r="D38" s="891"/>
      <c r="E38" s="892"/>
      <c r="G38" s="26"/>
      <c r="H38" s="93"/>
      <c r="I38" s="19"/>
      <c r="J38" s="19"/>
    </row>
    <row r="39" spans="1:14" ht="15" customHeight="1" thickTop="1" thickBot="1" x14ac:dyDescent="0.35">
      <c r="A39" s="494" t="s">
        <v>594</v>
      </c>
      <c r="B39" s="571">
        <v>2</v>
      </c>
      <c r="C39" s="571">
        <v>0</v>
      </c>
      <c r="D39" s="571">
        <v>2</v>
      </c>
      <c r="E39" s="572">
        <f>D39/5654*100</f>
        <v>3.5373187124159884E-2</v>
      </c>
      <c r="G39" s="26"/>
      <c r="H39" s="125">
        <f>43014/100*E35</f>
        <v>38.038556773965333</v>
      </c>
      <c r="I39" s="19"/>
      <c r="J39" s="19"/>
    </row>
    <row r="40" spans="1:14" ht="15" customHeight="1" thickTop="1" thickBot="1" x14ac:dyDescent="0.35">
      <c r="A40" s="494" t="s">
        <v>381</v>
      </c>
      <c r="B40" s="571">
        <v>0</v>
      </c>
      <c r="C40" s="571">
        <v>0</v>
      </c>
      <c r="D40" s="571">
        <v>0</v>
      </c>
      <c r="E40" s="572">
        <f t="shared" ref="E40:E41" si="8">D40/5654*100</f>
        <v>0</v>
      </c>
      <c r="G40" s="26"/>
      <c r="H40" s="125">
        <f>43014/100*E36</f>
        <v>0</v>
      </c>
      <c r="I40" s="19"/>
      <c r="J40" s="19"/>
    </row>
    <row r="41" spans="1:14" ht="15" customHeight="1" thickTop="1" thickBot="1" x14ac:dyDescent="0.35">
      <c r="A41" s="573" t="s">
        <v>114</v>
      </c>
      <c r="B41" s="574">
        <v>2</v>
      </c>
      <c r="C41" s="574">
        <v>0</v>
      </c>
      <c r="D41" s="574">
        <v>2</v>
      </c>
      <c r="E41" s="368">
        <f t="shared" si="8"/>
        <v>3.5373187124159884E-2</v>
      </c>
      <c r="G41" s="26"/>
      <c r="H41" s="93">
        <f>43014/100*E37</f>
        <v>38.038556773965333</v>
      </c>
      <c r="I41" s="19"/>
      <c r="J41" s="19"/>
    </row>
    <row r="42" spans="1:14" ht="15" customHeight="1" thickTop="1" thickBot="1" x14ac:dyDescent="0.35">
      <c r="A42" s="887" t="s">
        <v>343</v>
      </c>
      <c r="B42" s="888"/>
      <c r="C42" s="888"/>
      <c r="D42" s="888"/>
      <c r="E42" s="889"/>
      <c r="G42" s="26"/>
      <c r="H42" s="93"/>
      <c r="I42" s="19"/>
      <c r="J42" s="19"/>
    </row>
    <row r="43" spans="1:14" ht="15" customHeight="1" thickTop="1" thickBot="1" x14ac:dyDescent="0.35">
      <c r="A43" s="485" t="s">
        <v>594</v>
      </c>
      <c r="B43" s="575">
        <v>1</v>
      </c>
      <c r="C43" s="575">
        <v>1</v>
      </c>
      <c r="D43" s="575">
        <v>2</v>
      </c>
      <c r="E43" s="576">
        <f>D43/5654*100</f>
        <v>3.5373187124159884E-2</v>
      </c>
      <c r="G43" s="26"/>
      <c r="H43" s="125">
        <f>43014/100*E39</f>
        <v>15.215422709586132</v>
      </c>
    </row>
    <row r="44" spans="1:14" ht="15" customHeight="1" thickTop="1" thickBot="1" x14ac:dyDescent="0.35">
      <c r="A44" s="485" t="s">
        <v>381</v>
      </c>
      <c r="B44" s="575">
        <v>0</v>
      </c>
      <c r="C44" s="575">
        <v>0</v>
      </c>
      <c r="D44" s="575">
        <v>0</v>
      </c>
      <c r="E44" s="576">
        <f t="shared" ref="E44:E45" si="9">D44/5654*100</f>
        <v>0</v>
      </c>
      <c r="G44" s="19"/>
      <c r="H44" s="125">
        <f>43014/100*E40</f>
        <v>0</v>
      </c>
      <c r="I44" s="19"/>
      <c r="J44" s="19"/>
    </row>
    <row r="45" spans="1:14" ht="15" customHeight="1" thickTop="1" thickBot="1" x14ac:dyDescent="0.35">
      <c r="A45" s="577" t="s">
        <v>114</v>
      </c>
      <c r="B45" s="419">
        <v>1</v>
      </c>
      <c r="C45" s="419">
        <v>1</v>
      </c>
      <c r="D45" s="419">
        <v>2</v>
      </c>
      <c r="E45" s="420">
        <f t="shared" si="9"/>
        <v>3.5373187124159884E-2</v>
      </c>
      <c r="G45" s="26"/>
      <c r="H45" s="93">
        <f>43014/100*E41</f>
        <v>15.215422709586132</v>
      </c>
      <c r="I45" s="19"/>
      <c r="J45" s="19"/>
    </row>
    <row r="46" spans="1:14" ht="15.6" thickTop="1" thickBot="1" x14ac:dyDescent="0.35">
      <c r="A46" s="893" t="s">
        <v>44</v>
      </c>
      <c r="B46" s="894"/>
      <c r="C46" s="894"/>
      <c r="D46" s="894"/>
      <c r="E46" s="895"/>
      <c r="G46" s="26"/>
      <c r="H46" s="93"/>
      <c r="I46" s="19"/>
      <c r="J46" s="19"/>
    </row>
    <row r="47" spans="1:14" ht="15" customHeight="1" thickTop="1" thickBot="1" x14ac:dyDescent="0.35">
      <c r="A47" s="579" t="s">
        <v>151</v>
      </c>
      <c r="B47" s="582">
        <v>1</v>
      </c>
      <c r="C47" s="582">
        <v>0</v>
      </c>
      <c r="D47" s="571">
        <v>1</v>
      </c>
      <c r="E47" s="572">
        <f>D47/5654*100</f>
        <v>1.7686593562079942E-2</v>
      </c>
      <c r="F47" s="259"/>
      <c r="G47" s="177"/>
      <c r="H47" s="263">
        <f>43014/100*E43</f>
        <v>15.215422709586132</v>
      </c>
      <c r="I47" s="7"/>
      <c r="J47" s="7"/>
      <c r="K47" s="259"/>
      <c r="L47" s="259"/>
      <c r="M47" s="259"/>
      <c r="N47" s="259"/>
    </row>
    <row r="48" spans="1:14" ht="15" customHeight="1" thickTop="1" thickBot="1" x14ac:dyDescent="0.35">
      <c r="A48" s="579" t="s">
        <v>381</v>
      </c>
      <c r="B48" s="571">
        <v>0</v>
      </c>
      <c r="C48" s="571">
        <v>0</v>
      </c>
      <c r="D48" s="571">
        <v>0</v>
      </c>
      <c r="E48" s="572">
        <f t="shared" ref="E48:E49" si="10">D48/5654*100</f>
        <v>0</v>
      </c>
      <c r="F48" s="259"/>
      <c r="G48" s="177"/>
      <c r="H48" s="263">
        <f>43014/100*E44</f>
        <v>0</v>
      </c>
      <c r="I48" s="7"/>
      <c r="J48" s="7"/>
      <c r="K48" s="259"/>
      <c r="L48" s="259"/>
      <c r="M48" s="259"/>
      <c r="N48" s="259"/>
    </row>
    <row r="49" spans="1:14" ht="15" customHeight="1" thickTop="1" thickBot="1" x14ac:dyDescent="0.35">
      <c r="A49" s="580" t="s">
        <v>114</v>
      </c>
      <c r="B49" s="574">
        <v>1</v>
      </c>
      <c r="C49" s="574">
        <v>0</v>
      </c>
      <c r="D49" s="574">
        <v>1</v>
      </c>
      <c r="E49" s="368">
        <f t="shared" si="10"/>
        <v>1.7686593562079942E-2</v>
      </c>
      <c r="F49" s="259"/>
      <c r="G49" s="177"/>
      <c r="H49" s="262">
        <f>43014/100*E45</f>
        <v>15.215422709586132</v>
      </c>
      <c r="I49" s="7"/>
      <c r="J49" s="7"/>
      <c r="K49" s="259"/>
      <c r="L49" s="259"/>
      <c r="M49" s="259"/>
      <c r="N49" s="259"/>
    </row>
    <row r="50" spans="1:14" ht="15" customHeight="1" thickTop="1" thickBot="1" x14ac:dyDescent="0.35">
      <c r="A50" s="434" t="s">
        <v>154</v>
      </c>
      <c r="B50" s="566"/>
      <c r="C50" s="568"/>
      <c r="D50" s="565"/>
      <c r="E50" s="538"/>
      <c r="G50" s="26"/>
      <c r="H50" s="93"/>
      <c r="I50" s="19"/>
      <c r="J50" s="19"/>
    </row>
    <row r="51" spans="1:14" ht="15.6" thickTop="1" thickBot="1" x14ac:dyDescent="0.35">
      <c r="A51" s="887" t="s">
        <v>3</v>
      </c>
      <c r="B51" s="888"/>
      <c r="C51" s="888"/>
      <c r="D51" s="888"/>
      <c r="E51" s="889"/>
      <c r="G51" s="26"/>
      <c r="H51" s="125">
        <f>43014/100*E47</f>
        <v>7.6077113547930661</v>
      </c>
    </row>
    <row r="52" spans="1:14" ht="15.6" thickTop="1" thickBot="1" x14ac:dyDescent="0.35">
      <c r="A52" s="485" t="s">
        <v>594</v>
      </c>
      <c r="B52" s="575">
        <v>19</v>
      </c>
      <c r="C52" s="575">
        <v>48</v>
      </c>
      <c r="D52" s="575">
        <v>67</v>
      </c>
      <c r="E52" s="576">
        <f>D52/5654*100</f>
        <v>1.1850017686593561</v>
      </c>
      <c r="G52" s="26"/>
      <c r="H52" s="125">
        <f>43014/100*E48</f>
        <v>0</v>
      </c>
      <c r="I52" s="19"/>
      <c r="J52" s="19"/>
    </row>
    <row r="53" spans="1:14" ht="15.6" thickTop="1" thickBot="1" x14ac:dyDescent="0.35">
      <c r="A53" s="485" t="s">
        <v>381</v>
      </c>
      <c r="B53" s="575">
        <v>1</v>
      </c>
      <c r="C53" s="575">
        <v>0</v>
      </c>
      <c r="D53" s="575">
        <v>1</v>
      </c>
      <c r="E53" s="576">
        <f t="shared" ref="E53:E54" si="11">D53/5654*100</f>
        <v>1.7686593562079942E-2</v>
      </c>
      <c r="G53" s="26"/>
      <c r="H53" s="93">
        <f>43014/100*E49</f>
        <v>7.6077113547930661</v>
      </c>
      <c r="I53" s="19"/>
      <c r="J53" s="19"/>
    </row>
    <row r="54" spans="1:14" ht="15.6" thickTop="1" thickBot="1" x14ac:dyDescent="0.35">
      <c r="A54" s="577" t="s">
        <v>114</v>
      </c>
      <c r="B54" s="419">
        <f>SUM(B52:B53)</f>
        <v>20</v>
      </c>
      <c r="C54" s="419">
        <f t="shared" ref="C54:D54" si="12">SUM(C52:C53)</f>
        <v>48</v>
      </c>
      <c r="D54" s="419">
        <f t="shared" si="12"/>
        <v>68</v>
      </c>
      <c r="E54" s="420">
        <f t="shared" si="11"/>
        <v>1.2026883622214362</v>
      </c>
      <c r="G54" s="26"/>
      <c r="H54" s="125"/>
      <c r="I54" s="19"/>
      <c r="J54" s="19"/>
    </row>
    <row r="55" spans="1:14" ht="15.6" thickTop="1" thickBot="1" x14ac:dyDescent="0.35">
      <c r="A55" s="434" t="s">
        <v>155</v>
      </c>
      <c r="B55" s="566"/>
      <c r="C55" s="568"/>
      <c r="D55" s="565"/>
      <c r="E55" s="538"/>
      <c r="G55" s="26"/>
      <c r="H55" s="125"/>
      <c r="I55" s="19"/>
      <c r="J55" s="19"/>
    </row>
    <row r="56" spans="1:14" ht="15.6" thickTop="1" thickBot="1" x14ac:dyDescent="0.35">
      <c r="A56" s="890" t="s">
        <v>127</v>
      </c>
      <c r="B56" s="891"/>
      <c r="C56" s="891"/>
      <c r="D56" s="891"/>
      <c r="E56" s="892"/>
      <c r="G56" s="26"/>
      <c r="H56" s="125">
        <f>43014/100*E56</f>
        <v>0</v>
      </c>
    </row>
    <row r="57" spans="1:14" ht="15.6" thickTop="1" thickBot="1" x14ac:dyDescent="0.35">
      <c r="A57" s="494" t="s">
        <v>594</v>
      </c>
      <c r="B57" s="571">
        <v>43</v>
      </c>
      <c r="C57" s="571">
        <v>37</v>
      </c>
      <c r="D57" s="571">
        <v>80</v>
      </c>
      <c r="E57" s="572">
        <f>D57/5654*100</f>
        <v>1.4149274849663955</v>
      </c>
      <c r="G57" s="26"/>
      <c r="H57" s="125">
        <f>43014/100*E57</f>
        <v>608.61690838344532</v>
      </c>
      <c r="I57" s="19"/>
      <c r="J57" s="19"/>
    </row>
    <row r="58" spans="1:14" ht="15.6" thickTop="1" thickBot="1" x14ac:dyDescent="0.35">
      <c r="A58" s="494" t="s">
        <v>381</v>
      </c>
      <c r="B58" s="571">
        <v>1</v>
      </c>
      <c r="C58" s="571">
        <v>1</v>
      </c>
      <c r="D58" s="571">
        <v>2</v>
      </c>
      <c r="E58" s="572">
        <f t="shared" ref="E58:E59" si="13">D58/5654*100</f>
        <v>3.5373187124159884E-2</v>
      </c>
      <c r="G58" s="26"/>
      <c r="H58" s="93">
        <f>43014/100*E58</f>
        <v>15.215422709586132</v>
      </c>
      <c r="I58" s="19"/>
      <c r="J58" s="19"/>
    </row>
    <row r="59" spans="1:14" ht="15.6" thickTop="1" thickBot="1" x14ac:dyDescent="0.35">
      <c r="A59" s="573" t="s">
        <v>114</v>
      </c>
      <c r="B59" s="574">
        <f>SUM(B57:B58)</f>
        <v>44</v>
      </c>
      <c r="C59" s="574">
        <f t="shared" ref="C59:D59" si="14">SUM(C57:C58)</f>
        <v>38</v>
      </c>
      <c r="D59" s="574">
        <f t="shared" si="14"/>
        <v>82</v>
      </c>
      <c r="E59" s="368">
        <f t="shared" si="13"/>
        <v>1.4503006720905554</v>
      </c>
      <c r="G59" s="26"/>
      <c r="H59" s="93"/>
      <c r="I59" s="19"/>
      <c r="J59" s="19"/>
    </row>
    <row r="60" spans="1:14" ht="15.6" thickTop="1" thickBot="1" x14ac:dyDescent="0.35">
      <c r="A60" s="887" t="s">
        <v>67</v>
      </c>
      <c r="B60" s="888"/>
      <c r="C60" s="888"/>
      <c r="D60" s="888"/>
      <c r="E60" s="889"/>
      <c r="G60" s="26"/>
      <c r="H60" s="125">
        <f>43014/100*E60</f>
        <v>0</v>
      </c>
    </row>
    <row r="61" spans="1:14" ht="15.6" thickTop="1" thickBot="1" x14ac:dyDescent="0.35">
      <c r="A61" s="485" t="s">
        <v>594</v>
      </c>
      <c r="B61" s="575">
        <v>10</v>
      </c>
      <c r="C61" s="575">
        <v>6</v>
      </c>
      <c r="D61" s="575">
        <v>16</v>
      </c>
      <c r="E61" s="576">
        <f>D61/5654*100</f>
        <v>0.28298549699327907</v>
      </c>
      <c r="G61" s="19"/>
      <c r="H61" s="125">
        <f>43014/100*E61</f>
        <v>121.72338167668906</v>
      </c>
      <c r="I61" s="19"/>
      <c r="J61" s="19"/>
    </row>
    <row r="62" spans="1:14" ht="15.6" thickTop="1" thickBot="1" x14ac:dyDescent="0.35">
      <c r="A62" s="485" t="s">
        <v>381</v>
      </c>
      <c r="B62" s="575">
        <v>0</v>
      </c>
      <c r="C62" s="575">
        <v>0</v>
      </c>
      <c r="D62" s="575">
        <v>0</v>
      </c>
      <c r="E62" s="576">
        <f t="shared" ref="E62:E63" si="15">D62/5654*100</f>
        <v>0</v>
      </c>
      <c r="G62" s="26"/>
      <c r="H62" s="93">
        <f>43014/100*E62</f>
        <v>0</v>
      </c>
      <c r="I62" s="19"/>
      <c r="J62" s="19"/>
    </row>
    <row r="63" spans="1:14" s="19" customFormat="1" ht="15.6" thickTop="1" thickBot="1" x14ac:dyDescent="0.35">
      <c r="A63" s="577" t="s">
        <v>114</v>
      </c>
      <c r="B63" s="419">
        <v>10</v>
      </c>
      <c r="C63" s="419">
        <v>6</v>
      </c>
      <c r="D63" s="419">
        <v>16</v>
      </c>
      <c r="E63" s="420">
        <f t="shared" si="15"/>
        <v>0.28298549699327907</v>
      </c>
      <c r="G63" s="26"/>
      <c r="H63" s="93"/>
    </row>
    <row r="64" spans="1:14" s="19" customFormat="1" ht="15.6" thickTop="1" thickBot="1" x14ac:dyDescent="0.35">
      <c r="A64" s="890" t="s">
        <v>46</v>
      </c>
      <c r="B64" s="891"/>
      <c r="C64" s="891"/>
      <c r="D64" s="891"/>
      <c r="E64" s="892"/>
      <c r="G64" s="26"/>
      <c r="H64" s="125">
        <f>43014/100*E64</f>
        <v>0</v>
      </c>
    </row>
    <row r="65" spans="1:10" s="19" customFormat="1" ht="15.6" thickTop="1" thickBot="1" x14ac:dyDescent="0.35">
      <c r="A65" s="494" t="s">
        <v>594</v>
      </c>
      <c r="B65" s="571">
        <v>13</v>
      </c>
      <c r="C65" s="571">
        <v>5</v>
      </c>
      <c r="D65" s="571">
        <v>18</v>
      </c>
      <c r="E65" s="572">
        <f>D65/5654*100</f>
        <v>0.31835868411743895</v>
      </c>
      <c r="H65" s="125">
        <f>43014/100*E65</f>
        <v>136.93880438627519</v>
      </c>
    </row>
    <row r="66" spans="1:10" s="19" customFormat="1" ht="15.6" thickTop="1" thickBot="1" x14ac:dyDescent="0.35">
      <c r="A66" s="494" t="s">
        <v>381</v>
      </c>
      <c r="B66" s="571">
        <v>0</v>
      </c>
      <c r="C66" s="571">
        <v>0</v>
      </c>
      <c r="D66" s="571">
        <v>0</v>
      </c>
      <c r="E66" s="572">
        <f t="shared" ref="E66:E67" si="16">D66/5654*100</f>
        <v>0</v>
      </c>
      <c r="G66" s="26"/>
      <c r="H66" s="93">
        <f>43014/100*E66</f>
        <v>0</v>
      </c>
    </row>
    <row r="67" spans="1:10" s="19" customFormat="1" ht="15.6" thickTop="1" thickBot="1" x14ac:dyDescent="0.35">
      <c r="A67" s="573" t="s">
        <v>114</v>
      </c>
      <c r="B67" s="574">
        <v>13</v>
      </c>
      <c r="C67" s="574">
        <v>5</v>
      </c>
      <c r="D67" s="574">
        <v>18</v>
      </c>
      <c r="E67" s="368">
        <f t="shared" si="16"/>
        <v>0.31835868411743895</v>
      </c>
      <c r="G67" s="26"/>
      <c r="H67" s="93"/>
    </row>
    <row r="68" spans="1:10" s="19" customFormat="1" ht="15.6" thickTop="1" thickBot="1" x14ac:dyDescent="0.35">
      <c r="A68" s="887" t="s">
        <v>68</v>
      </c>
      <c r="B68" s="888"/>
      <c r="C68" s="888"/>
      <c r="D68" s="888"/>
      <c r="E68" s="889"/>
      <c r="G68" s="26"/>
      <c r="H68" s="93"/>
    </row>
    <row r="69" spans="1:10" s="19" customFormat="1" ht="15.6" thickTop="1" thickBot="1" x14ac:dyDescent="0.35">
      <c r="A69" s="485" t="s">
        <v>594</v>
      </c>
      <c r="B69" s="575">
        <v>9</v>
      </c>
      <c r="C69" s="575">
        <v>5</v>
      </c>
      <c r="D69" s="575">
        <v>14</v>
      </c>
      <c r="E69" s="576">
        <f>D69/5654*100</f>
        <v>0.24761230986911922</v>
      </c>
      <c r="G69" s="26"/>
      <c r="H69" s="93"/>
    </row>
    <row r="70" spans="1:10" s="19" customFormat="1" ht="15.6" thickTop="1" thickBot="1" x14ac:dyDescent="0.35">
      <c r="A70" s="485" t="s">
        <v>381</v>
      </c>
      <c r="B70" s="575">
        <v>0</v>
      </c>
      <c r="C70" s="575">
        <v>1</v>
      </c>
      <c r="D70" s="575">
        <v>1</v>
      </c>
      <c r="E70" s="576">
        <f t="shared" ref="E70:E71" si="17">D70/5654*100</f>
        <v>1.7686593562079942E-2</v>
      </c>
      <c r="G70" s="26"/>
      <c r="H70" s="93"/>
    </row>
    <row r="71" spans="1:10" s="19" customFormat="1" ht="15" customHeight="1" thickTop="1" thickBot="1" x14ac:dyDescent="0.35">
      <c r="A71" s="577" t="s">
        <v>114</v>
      </c>
      <c r="B71" s="419">
        <v>9</v>
      </c>
      <c r="C71" s="419">
        <v>6</v>
      </c>
      <c r="D71" s="419">
        <v>15</v>
      </c>
      <c r="E71" s="420">
        <f t="shared" si="17"/>
        <v>0.26529890343119911</v>
      </c>
      <c r="G71" s="26"/>
      <c r="H71" s="93"/>
    </row>
    <row r="72" spans="1:10" s="19" customFormat="1" ht="15.6" thickTop="1" thickBot="1" x14ac:dyDescent="0.35">
      <c r="A72" s="434" t="s">
        <v>91</v>
      </c>
      <c r="B72" s="566"/>
      <c r="C72" s="568"/>
      <c r="D72" s="565"/>
      <c r="E72" s="538"/>
      <c r="G72" s="26"/>
      <c r="H72" s="125">
        <f>43014/100*E68</f>
        <v>0</v>
      </c>
    </row>
    <row r="73" spans="1:10" s="19" customFormat="1" ht="15.6" thickTop="1" thickBot="1" x14ac:dyDescent="0.35">
      <c r="A73" s="570" t="s">
        <v>128</v>
      </c>
      <c r="B73" s="578"/>
      <c r="C73" s="578"/>
      <c r="D73" s="571"/>
      <c r="E73" s="572"/>
      <c r="G73" s="26"/>
      <c r="H73" s="125">
        <f>43014/100*E69</f>
        <v>106.50795896710294</v>
      </c>
    </row>
    <row r="74" spans="1:10" s="19" customFormat="1" ht="15.6" thickTop="1" thickBot="1" x14ac:dyDescent="0.35">
      <c r="A74" s="494" t="s">
        <v>594</v>
      </c>
      <c r="B74" s="571">
        <v>33</v>
      </c>
      <c r="C74" s="571">
        <v>7</v>
      </c>
      <c r="D74" s="571">
        <v>40</v>
      </c>
      <c r="E74" s="572">
        <f>D74/5654*100</f>
        <v>0.70746374248319777</v>
      </c>
      <c r="G74" s="26"/>
      <c r="H74" s="93">
        <f>43014/100*E70</f>
        <v>7.6077113547930661</v>
      </c>
    </row>
    <row r="75" spans="1:10" ht="15.6" thickTop="1" thickBot="1" x14ac:dyDescent="0.35">
      <c r="A75" s="494" t="s">
        <v>381</v>
      </c>
      <c r="B75" s="571">
        <v>5</v>
      </c>
      <c r="C75" s="571">
        <v>0</v>
      </c>
      <c r="D75" s="571">
        <v>5</v>
      </c>
      <c r="E75" s="572">
        <f t="shared" ref="E75:E76" si="18">D75/5654*100</f>
        <v>8.8432967810399721E-2</v>
      </c>
      <c r="G75" s="26"/>
      <c r="H75" s="125"/>
      <c r="I75" s="19"/>
      <c r="J75" s="19"/>
    </row>
    <row r="76" spans="1:10" ht="15" customHeight="1" thickTop="1" thickBot="1" x14ac:dyDescent="0.35">
      <c r="A76" s="573" t="s">
        <v>114</v>
      </c>
      <c r="B76" s="574">
        <v>38</v>
      </c>
      <c r="C76" s="574">
        <v>7</v>
      </c>
      <c r="D76" s="574">
        <v>45</v>
      </c>
      <c r="E76" s="368">
        <f t="shared" si="18"/>
        <v>0.79589671029359743</v>
      </c>
      <c r="G76" s="26"/>
      <c r="H76" s="125"/>
      <c r="I76" s="19"/>
      <c r="J76" s="19"/>
    </row>
    <row r="77" spans="1:10" ht="15.6" thickTop="1" thickBot="1" x14ac:dyDescent="0.35">
      <c r="A77" s="887" t="s">
        <v>48</v>
      </c>
      <c r="B77" s="888"/>
      <c r="C77" s="888"/>
      <c r="D77" s="888"/>
      <c r="E77" s="889"/>
      <c r="G77" s="26"/>
      <c r="H77" s="125">
        <f>43014/100*E77</f>
        <v>0</v>
      </c>
    </row>
    <row r="78" spans="1:10" ht="15.6" thickTop="1" thickBot="1" x14ac:dyDescent="0.35">
      <c r="A78" s="485" t="s">
        <v>594</v>
      </c>
      <c r="B78" s="575">
        <v>2</v>
      </c>
      <c r="C78" s="575">
        <v>1</v>
      </c>
      <c r="D78" s="575">
        <v>3</v>
      </c>
      <c r="E78" s="576">
        <f>D78/5654*100</f>
        <v>5.3059780686239837E-2</v>
      </c>
      <c r="G78" s="19"/>
      <c r="H78" s="125">
        <f>43014/100*E78</f>
        <v>22.823134064379204</v>
      </c>
      <c r="I78" s="19"/>
      <c r="J78" s="19"/>
    </row>
    <row r="79" spans="1:10" ht="15.6" thickTop="1" thickBot="1" x14ac:dyDescent="0.35">
      <c r="A79" s="485" t="s">
        <v>381</v>
      </c>
      <c r="B79" s="575">
        <v>1</v>
      </c>
      <c r="C79" s="575">
        <v>1</v>
      </c>
      <c r="D79" s="575">
        <v>2</v>
      </c>
      <c r="E79" s="576">
        <f t="shared" ref="E79:E80" si="19">D79/5654*100</f>
        <v>3.5373187124159884E-2</v>
      </c>
      <c r="G79" s="26"/>
      <c r="H79" s="93">
        <f>43014/100*E79</f>
        <v>15.215422709586132</v>
      </c>
      <c r="I79" s="19"/>
      <c r="J79" s="19"/>
    </row>
    <row r="80" spans="1:10" ht="15.6" thickTop="1" thickBot="1" x14ac:dyDescent="0.35">
      <c r="A80" s="577" t="s">
        <v>114</v>
      </c>
      <c r="B80" s="419">
        <v>3</v>
      </c>
      <c r="C80" s="419">
        <v>2</v>
      </c>
      <c r="D80" s="419">
        <v>5</v>
      </c>
      <c r="E80" s="420">
        <f t="shared" si="19"/>
        <v>8.8432967810399721E-2</v>
      </c>
      <c r="G80" s="26"/>
      <c r="H80" s="125"/>
      <c r="I80" s="19"/>
      <c r="J80" s="19"/>
    </row>
    <row r="81" spans="1:10" ht="15.6" thickTop="1" thickBot="1" x14ac:dyDescent="0.35">
      <c r="A81" s="890" t="s">
        <v>130</v>
      </c>
      <c r="B81" s="891"/>
      <c r="C81" s="891"/>
      <c r="D81" s="891"/>
      <c r="E81" s="892"/>
      <c r="G81" s="26"/>
      <c r="H81" s="93"/>
      <c r="I81" s="19"/>
      <c r="J81" s="19"/>
    </row>
    <row r="82" spans="1:10" ht="15.6" thickTop="1" thickBot="1" x14ac:dyDescent="0.35">
      <c r="A82" s="494" t="s">
        <v>594</v>
      </c>
      <c r="B82" s="571">
        <v>0</v>
      </c>
      <c r="C82" s="571">
        <v>1</v>
      </c>
      <c r="D82" s="571">
        <v>1</v>
      </c>
      <c r="E82" s="572">
        <v>0</v>
      </c>
      <c r="G82" s="26"/>
      <c r="H82" s="125">
        <f>43014/100*E82</f>
        <v>0</v>
      </c>
    </row>
    <row r="83" spans="1:10" ht="15.6" thickTop="1" thickBot="1" x14ac:dyDescent="0.35">
      <c r="A83" s="494" t="s">
        <v>381</v>
      </c>
      <c r="B83" s="571">
        <v>0</v>
      </c>
      <c r="C83" s="571">
        <v>0</v>
      </c>
      <c r="D83" s="571">
        <v>0</v>
      </c>
      <c r="E83" s="572">
        <v>0</v>
      </c>
      <c r="G83" s="19"/>
      <c r="H83" s="125">
        <f>43014/100*E83</f>
        <v>0</v>
      </c>
      <c r="I83" s="19"/>
      <c r="J83" s="19"/>
    </row>
    <row r="84" spans="1:10" ht="15.6" thickTop="1" thickBot="1" x14ac:dyDescent="0.35">
      <c r="A84" s="573" t="s">
        <v>114</v>
      </c>
      <c r="B84" s="574">
        <v>0</v>
      </c>
      <c r="C84" s="574">
        <v>1</v>
      </c>
      <c r="D84" s="574">
        <v>1</v>
      </c>
      <c r="E84" s="368">
        <v>0</v>
      </c>
      <c r="G84" s="26"/>
      <c r="H84" s="93">
        <f>43014/100*E84</f>
        <v>0</v>
      </c>
      <c r="I84" s="19"/>
      <c r="J84" s="19"/>
    </row>
    <row r="85" spans="1:10" ht="15.6" thickTop="1" thickBot="1" x14ac:dyDescent="0.35">
      <c r="A85" s="547" t="s">
        <v>595</v>
      </c>
      <c r="B85" s="569"/>
      <c r="C85" s="567"/>
      <c r="D85" s="565"/>
      <c r="E85" s="538"/>
      <c r="G85" s="26"/>
      <c r="H85" s="125"/>
      <c r="I85" s="19"/>
      <c r="J85" s="19"/>
    </row>
    <row r="86" spans="1:10" ht="15.6" thickTop="1" thickBot="1" x14ac:dyDescent="0.35">
      <c r="A86" s="887" t="s">
        <v>49</v>
      </c>
      <c r="B86" s="888"/>
      <c r="C86" s="888"/>
      <c r="D86" s="888"/>
      <c r="E86" s="889"/>
      <c r="G86" s="26"/>
      <c r="H86" s="125">
        <f>43014/100*E86</f>
        <v>0</v>
      </c>
    </row>
    <row r="87" spans="1:10" ht="15.6" thickTop="1" thickBot="1" x14ac:dyDescent="0.35">
      <c r="A87" s="485" t="s">
        <v>594</v>
      </c>
      <c r="B87" s="575">
        <v>2</v>
      </c>
      <c r="C87" s="575">
        <v>4</v>
      </c>
      <c r="D87" s="575">
        <v>6</v>
      </c>
      <c r="E87" s="576">
        <f>D87/5654*100</f>
        <v>0.10611956137247967</v>
      </c>
      <c r="G87" s="19"/>
      <c r="H87" s="125">
        <f>43014/100*E87</f>
        <v>45.646268128758408</v>
      </c>
      <c r="I87" s="19"/>
      <c r="J87" s="19"/>
    </row>
    <row r="88" spans="1:10" ht="15.6" thickTop="1" thickBot="1" x14ac:dyDescent="0.35">
      <c r="A88" s="485" t="s">
        <v>381</v>
      </c>
      <c r="B88" s="575">
        <v>0</v>
      </c>
      <c r="C88" s="575">
        <v>0</v>
      </c>
      <c r="D88" s="575">
        <v>0</v>
      </c>
      <c r="E88" s="576">
        <f t="shared" ref="E88:E89" si="20">D88/5654*100</f>
        <v>0</v>
      </c>
      <c r="G88" s="26"/>
      <c r="H88" s="93">
        <f>43014/100*E88</f>
        <v>0</v>
      </c>
      <c r="I88" s="19"/>
      <c r="J88" s="19"/>
    </row>
    <row r="89" spans="1:10" ht="15.6" thickTop="1" thickBot="1" x14ac:dyDescent="0.35">
      <c r="A89" s="577" t="s">
        <v>114</v>
      </c>
      <c r="B89" s="419">
        <v>2</v>
      </c>
      <c r="C89" s="419">
        <v>4</v>
      </c>
      <c r="D89" s="419">
        <v>6</v>
      </c>
      <c r="E89" s="420">
        <f t="shared" si="20"/>
        <v>0.10611956137247967</v>
      </c>
      <c r="G89" s="26"/>
      <c r="H89" s="93"/>
      <c r="I89" s="19"/>
      <c r="J89" s="19"/>
    </row>
    <row r="90" spans="1:10" ht="15.6" thickTop="1" thickBot="1" x14ac:dyDescent="0.35">
      <c r="A90" s="547" t="s">
        <v>1</v>
      </c>
      <c r="B90" s="569"/>
      <c r="C90" s="568"/>
      <c r="D90" s="565"/>
      <c r="E90" s="538"/>
      <c r="G90" s="26"/>
      <c r="H90" s="125">
        <f>43014/100*E90</f>
        <v>0</v>
      </c>
    </row>
    <row r="91" spans="1:10" ht="15.6" thickTop="1" thickBot="1" x14ac:dyDescent="0.35">
      <c r="A91" s="890" t="s">
        <v>69</v>
      </c>
      <c r="B91" s="891"/>
      <c r="C91" s="891"/>
      <c r="D91" s="891"/>
      <c r="E91" s="892"/>
      <c r="G91" s="26"/>
      <c r="H91" s="125">
        <f>43014/100*E91</f>
        <v>0</v>
      </c>
      <c r="I91" s="19"/>
      <c r="J91" s="19"/>
    </row>
    <row r="92" spans="1:10" ht="15.6" thickTop="1" thickBot="1" x14ac:dyDescent="0.35">
      <c r="A92" s="494" t="s">
        <v>594</v>
      </c>
      <c r="B92" s="571">
        <v>2</v>
      </c>
      <c r="C92" s="571">
        <v>0</v>
      </c>
      <c r="D92" s="571">
        <v>2</v>
      </c>
      <c r="E92" s="572">
        <f>D92/5654*100</f>
        <v>3.5373187124159884E-2</v>
      </c>
      <c r="G92" s="26"/>
      <c r="H92" s="93">
        <f>43014/100*E92</f>
        <v>15.215422709586132</v>
      </c>
      <c r="I92" s="19"/>
      <c r="J92" s="19"/>
    </row>
    <row r="93" spans="1:10" ht="15.6" thickTop="1" thickBot="1" x14ac:dyDescent="0.35">
      <c r="A93" s="494" t="s">
        <v>381</v>
      </c>
      <c r="B93" s="571">
        <v>0</v>
      </c>
      <c r="C93" s="571">
        <v>0</v>
      </c>
      <c r="D93" s="571">
        <v>0</v>
      </c>
      <c r="E93" s="572">
        <f t="shared" ref="E93:E94" si="21">D93/5654*100</f>
        <v>0</v>
      </c>
      <c r="G93" s="26"/>
      <c r="H93" s="93"/>
      <c r="I93" s="19"/>
      <c r="J93" s="19"/>
    </row>
    <row r="94" spans="1:10" ht="15" customHeight="1" thickTop="1" thickBot="1" x14ac:dyDescent="0.35">
      <c r="A94" s="737" t="s">
        <v>114</v>
      </c>
      <c r="B94" s="574">
        <v>2</v>
      </c>
      <c r="C94" s="574">
        <v>0</v>
      </c>
      <c r="D94" s="574">
        <v>2</v>
      </c>
      <c r="E94" s="368">
        <f t="shared" si="21"/>
        <v>3.5373187124159884E-2</v>
      </c>
      <c r="G94" s="26"/>
      <c r="H94" s="125">
        <f>43014/100*E94</f>
        <v>15.215422709586132</v>
      </c>
      <c r="I94" s="19"/>
      <c r="J94" s="19"/>
    </row>
    <row r="95" spans="1:10" ht="15" customHeight="1" thickTop="1" x14ac:dyDescent="0.3">
      <c r="C95" s="135"/>
    </row>
  </sheetData>
  <mergeCells count="21">
    <mergeCell ref="A46:E46"/>
    <mergeCell ref="A42:E42"/>
    <mergeCell ref="A38:E38"/>
    <mergeCell ref="A34:E34"/>
    <mergeCell ref="A1:E1"/>
    <mergeCell ref="A4:E4"/>
    <mergeCell ref="A8:E8"/>
    <mergeCell ref="A30:E30"/>
    <mergeCell ref="A25:E25"/>
    <mergeCell ref="A21:E21"/>
    <mergeCell ref="A17:E17"/>
    <mergeCell ref="A13:E13"/>
    <mergeCell ref="A77:E77"/>
    <mergeCell ref="A86:E86"/>
    <mergeCell ref="A91:E91"/>
    <mergeCell ref="A51:E51"/>
    <mergeCell ref="A56:E56"/>
    <mergeCell ref="A60:E60"/>
    <mergeCell ref="A64:E64"/>
    <mergeCell ref="A68:E68"/>
    <mergeCell ref="A81:E81"/>
  </mergeCells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headerFooter>
    <oddFooter>&amp;R&amp;[25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zoomScaleNormal="100" workbookViewId="0">
      <selection sqref="A1:H1048576"/>
    </sheetView>
  </sheetViews>
  <sheetFormatPr defaultRowHeight="14.4" x14ac:dyDescent="0.3"/>
  <cols>
    <col min="1" max="1" width="49.88671875" style="21" customWidth="1"/>
    <col min="2" max="8" width="9.109375" style="21"/>
  </cols>
  <sheetData>
    <row r="2" spans="1:8" ht="15" customHeight="1" x14ac:dyDescent="0.25"/>
    <row r="3" spans="1:8" ht="15" customHeight="1" x14ac:dyDescent="0.25">
      <c r="A3" s="94"/>
      <c r="B3" s="59"/>
      <c r="C3" s="60"/>
    </row>
    <row r="4" spans="1:8" ht="15" customHeight="1" thickBot="1" x14ac:dyDescent="0.3">
      <c r="A4" s="127" t="s">
        <v>66</v>
      </c>
      <c r="B4" s="95">
        <v>17</v>
      </c>
      <c r="C4" s="128">
        <f t="shared" ref="C4:C22" si="0">B4/6897*100</f>
        <v>0.24648397854139481</v>
      </c>
      <c r="D4" s="54">
        <v>11</v>
      </c>
      <c r="E4" s="61">
        <v>0.15948963317384371</v>
      </c>
    </row>
    <row r="5" spans="1:8" ht="15" customHeight="1" thickBot="1" x14ac:dyDescent="0.3">
      <c r="A5" s="127" t="s">
        <v>42</v>
      </c>
      <c r="B5" s="95">
        <v>8</v>
      </c>
      <c r="C5" s="128">
        <f t="shared" si="0"/>
        <v>0.11599246049006816</v>
      </c>
      <c r="D5" s="54">
        <v>4</v>
      </c>
      <c r="E5" s="61">
        <v>5.7996230245034079E-2</v>
      </c>
    </row>
    <row r="6" spans="1:8" ht="15" customHeight="1" thickBot="1" x14ac:dyDescent="0.3">
      <c r="A6" s="127" t="s">
        <v>364</v>
      </c>
      <c r="B6" s="95">
        <v>268</v>
      </c>
      <c r="C6" s="128">
        <f t="shared" si="0"/>
        <v>3.8857474264172827</v>
      </c>
      <c r="D6" s="54">
        <v>248</v>
      </c>
      <c r="E6" s="61">
        <v>3.5957662751921124</v>
      </c>
    </row>
    <row r="7" spans="1:8" ht="15" customHeight="1" thickBot="1" x14ac:dyDescent="0.3">
      <c r="A7" s="127" t="s">
        <v>365</v>
      </c>
      <c r="B7" s="95">
        <v>25</v>
      </c>
      <c r="C7" s="128">
        <f t="shared" si="0"/>
        <v>0.36247643903146293</v>
      </c>
      <c r="D7" s="55">
        <v>24</v>
      </c>
      <c r="E7" s="74">
        <v>0.34797738147020446</v>
      </c>
    </row>
    <row r="8" spans="1:8" ht="15" customHeight="1" thickBot="1" x14ac:dyDescent="0.3">
      <c r="A8" s="127" t="s">
        <v>366</v>
      </c>
      <c r="B8" s="95">
        <v>11</v>
      </c>
      <c r="C8" s="128">
        <f t="shared" si="0"/>
        <v>0.15948963317384371</v>
      </c>
      <c r="D8" s="54">
        <v>5</v>
      </c>
      <c r="E8" s="61">
        <v>7.2495287806292594E-2</v>
      </c>
    </row>
    <row r="9" spans="1:8" ht="15" customHeight="1" thickBot="1" x14ac:dyDescent="0.3">
      <c r="A9" s="127" t="s">
        <v>367</v>
      </c>
      <c r="B9" s="95">
        <v>2</v>
      </c>
      <c r="C9" s="128">
        <f t="shared" si="0"/>
        <v>2.899811512251704E-2</v>
      </c>
      <c r="D9" s="54">
        <v>1</v>
      </c>
      <c r="E9" s="61">
        <v>1.449905756125852E-2</v>
      </c>
    </row>
    <row r="10" spans="1:8" ht="15" customHeight="1" thickBot="1" x14ac:dyDescent="0.3">
      <c r="A10" s="127" t="s">
        <v>124</v>
      </c>
      <c r="B10" s="95">
        <v>1589</v>
      </c>
      <c r="C10" s="128">
        <f t="shared" si="0"/>
        <v>23.039002464839786</v>
      </c>
      <c r="D10" s="54">
        <v>418</v>
      </c>
      <c r="E10" s="61">
        <v>6.0606060606060606</v>
      </c>
    </row>
    <row r="11" spans="1:8" ht="15" customHeight="1" thickBot="1" x14ac:dyDescent="0.3">
      <c r="A11" s="96" t="s">
        <v>43</v>
      </c>
      <c r="B11" s="58">
        <v>0</v>
      </c>
      <c r="C11" s="128">
        <f t="shared" si="0"/>
        <v>0</v>
      </c>
      <c r="D11" s="54">
        <v>1</v>
      </c>
      <c r="E11" s="61">
        <v>1.449905756125852E-2</v>
      </c>
    </row>
    <row r="12" spans="1:8" s="63" customFormat="1" ht="15" customHeight="1" thickBot="1" x14ac:dyDescent="0.3">
      <c r="A12" s="114" t="s">
        <v>125</v>
      </c>
      <c r="B12" s="58">
        <v>0</v>
      </c>
      <c r="C12" s="128">
        <v>0</v>
      </c>
      <c r="D12" s="54">
        <v>1</v>
      </c>
      <c r="E12" s="61">
        <v>1.449905756125852E-2</v>
      </c>
      <c r="F12" s="21"/>
      <c r="G12" s="21"/>
      <c r="H12" s="21"/>
    </row>
    <row r="13" spans="1:8" ht="15" customHeight="1" thickBot="1" x14ac:dyDescent="0.3">
      <c r="A13" s="127" t="s">
        <v>179</v>
      </c>
      <c r="B13" s="95">
        <v>12</v>
      </c>
      <c r="C13" s="128">
        <f t="shared" si="0"/>
        <v>0.17398869073510223</v>
      </c>
      <c r="D13" s="54">
        <v>16</v>
      </c>
      <c r="E13" s="61">
        <v>0.23198492098013632</v>
      </c>
    </row>
    <row r="14" spans="1:8" ht="15" customHeight="1" thickBot="1" x14ac:dyDescent="0.3">
      <c r="A14" s="127" t="s">
        <v>180</v>
      </c>
      <c r="B14" s="95">
        <v>41</v>
      </c>
      <c r="C14" s="128">
        <f t="shared" si="0"/>
        <v>0.59446136001159922</v>
      </c>
      <c r="D14" s="54">
        <v>20</v>
      </c>
      <c r="E14" s="61">
        <v>0.28998115122517037</v>
      </c>
    </row>
    <row r="15" spans="1:8" ht="15" customHeight="1" thickBot="1" x14ac:dyDescent="0.3">
      <c r="A15" s="127" t="s">
        <v>181</v>
      </c>
      <c r="B15" s="95">
        <v>37</v>
      </c>
      <c r="C15" s="128">
        <f t="shared" si="0"/>
        <v>0.53646512976656513</v>
      </c>
      <c r="D15" s="54">
        <v>19</v>
      </c>
      <c r="E15" s="61">
        <v>0.27548209366391185</v>
      </c>
    </row>
    <row r="16" spans="1:8" ht="15" customHeight="1" thickBot="1" x14ac:dyDescent="0.3">
      <c r="A16" s="127" t="s">
        <v>182</v>
      </c>
      <c r="B16" s="95">
        <v>2</v>
      </c>
      <c r="C16" s="128">
        <f t="shared" si="0"/>
        <v>2.899811512251704E-2</v>
      </c>
      <c r="D16" s="54">
        <v>1</v>
      </c>
      <c r="E16" s="61">
        <v>1.449905756125852E-2</v>
      </c>
    </row>
    <row r="17" spans="1:8" ht="15" customHeight="1" thickBot="1" x14ac:dyDescent="0.3">
      <c r="A17" s="127" t="s">
        <v>115</v>
      </c>
      <c r="B17" s="95">
        <v>597</v>
      </c>
      <c r="C17" s="128">
        <f t="shared" si="0"/>
        <v>8.6559373640713346</v>
      </c>
      <c r="D17" s="54">
        <v>261</v>
      </c>
      <c r="E17" s="61">
        <v>3.7842540234884732</v>
      </c>
    </row>
    <row r="18" spans="1:8" ht="15" customHeight="1" x14ac:dyDescent="0.25">
      <c r="A18" s="127" t="s">
        <v>183</v>
      </c>
      <c r="B18" s="95">
        <v>4</v>
      </c>
      <c r="C18" s="128">
        <f t="shared" si="0"/>
        <v>5.7996230245034079E-2</v>
      </c>
      <c r="D18" s="34">
        <v>0</v>
      </c>
      <c r="E18" s="75">
        <v>0</v>
      </c>
    </row>
    <row r="19" spans="1:8" s="63" customFormat="1" ht="15" customHeight="1" thickBot="1" x14ac:dyDescent="0.3">
      <c r="A19" s="114" t="s">
        <v>126</v>
      </c>
      <c r="B19" s="95">
        <v>0</v>
      </c>
      <c r="C19" s="128">
        <v>0</v>
      </c>
      <c r="D19" s="54">
        <v>1</v>
      </c>
      <c r="E19" s="61">
        <v>1.449905756125852E-2</v>
      </c>
      <c r="F19" s="21"/>
      <c r="G19" s="21"/>
      <c r="H19" s="21"/>
    </row>
    <row r="20" spans="1:8" ht="15" customHeight="1" thickBot="1" x14ac:dyDescent="0.3">
      <c r="A20" s="127" t="s">
        <v>184</v>
      </c>
      <c r="B20" s="97">
        <v>9</v>
      </c>
      <c r="C20" s="128">
        <f t="shared" si="0"/>
        <v>0.13049151805132667</v>
      </c>
      <c r="D20" s="54">
        <v>11</v>
      </c>
      <c r="E20" s="61">
        <v>0.15948963317384371</v>
      </c>
    </row>
    <row r="21" spans="1:8" ht="15" customHeight="1" thickBot="1" x14ac:dyDescent="0.3">
      <c r="A21" s="127" t="s">
        <v>185</v>
      </c>
      <c r="B21" s="95">
        <v>37</v>
      </c>
      <c r="C21" s="128">
        <f t="shared" si="0"/>
        <v>0.53646512976656513</v>
      </c>
      <c r="D21" s="54">
        <v>14</v>
      </c>
      <c r="E21" s="61">
        <v>0.20298680585761927</v>
      </c>
    </row>
    <row r="22" spans="1:8" ht="15" customHeight="1" x14ac:dyDescent="0.25">
      <c r="A22" s="127" t="s">
        <v>186</v>
      </c>
      <c r="B22" s="95">
        <v>5</v>
      </c>
      <c r="C22" s="128">
        <f t="shared" si="0"/>
        <v>7.2495287806292594E-2</v>
      </c>
      <c r="D22" s="34">
        <v>4</v>
      </c>
      <c r="E22" s="75">
        <v>5.7996230245034079E-2</v>
      </c>
    </row>
    <row r="23" spans="1:8" ht="15" customHeight="1" thickBot="1" x14ac:dyDescent="0.3">
      <c r="A23" s="127" t="s">
        <v>44</v>
      </c>
      <c r="B23" s="95">
        <v>3</v>
      </c>
      <c r="C23" s="128">
        <f t="shared" ref="C23:C36" si="1">B23/6897*100</f>
        <v>4.3497172683775558E-2</v>
      </c>
      <c r="D23" s="54">
        <v>1</v>
      </c>
      <c r="E23" s="61">
        <v>1.449905756125852E-2</v>
      </c>
    </row>
    <row r="24" spans="1:8" ht="15" customHeight="1" thickBot="1" x14ac:dyDescent="0.3">
      <c r="A24" s="127" t="s">
        <v>3</v>
      </c>
      <c r="B24" s="97">
        <v>157</v>
      </c>
      <c r="C24" s="128">
        <f t="shared" si="1"/>
        <v>2.2763520371175874</v>
      </c>
      <c r="D24" s="54">
        <v>215</v>
      </c>
      <c r="E24" s="61">
        <v>3.1172973756705815</v>
      </c>
    </row>
    <row r="25" spans="1:8" ht="15" customHeight="1" thickBot="1" x14ac:dyDescent="0.3">
      <c r="A25" s="127" t="s">
        <v>45</v>
      </c>
      <c r="B25" s="97">
        <v>14</v>
      </c>
      <c r="C25" s="128">
        <f t="shared" si="1"/>
        <v>0.20298680585761927</v>
      </c>
      <c r="D25" s="54">
        <v>17</v>
      </c>
      <c r="E25" s="61">
        <v>0.24648397854139481</v>
      </c>
    </row>
    <row r="26" spans="1:8" ht="15" customHeight="1" thickBot="1" x14ac:dyDescent="0.3">
      <c r="A26" s="127" t="s">
        <v>46</v>
      </c>
      <c r="B26" s="97">
        <v>22</v>
      </c>
      <c r="C26" s="128">
        <f t="shared" si="1"/>
        <v>0.31897926634768742</v>
      </c>
      <c r="D26" s="54">
        <v>110</v>
      </c>
      <c r="E26" s="61">
        <v>1.5948963317384368</v>
      </c>
    </row>
    <row r="27" spans="1:8" ht="15" customHeight="1" thickBot="1" x14ac:dyDescent="0.3">
      <c r="A27" s="127" t="s">
        <v>47</v>
      </c>
      <c r="B27" s="97">
        <v>22</v>
      </c>
      <c r="C27" s="128">
        <f t="shared" si="1"/>
        <v>0.31897926634768742</v>
      </c>
      <c r="D27" s="54">
        <v>29</v>
      </c>
      <c r="E27" s="61">
        <v>0.42047266927649701</v>
      </c>
    </row>
    <row r="28" spans="1:8" ht="15" customHeight="1" thickBot="1" x14ac:dyDescent="0.3">
      <c r="A28" s="127" t="s">
        <v>127</v>
      </c>
      <c r="B28" s="97">
        <v>569</v>
      </c>
      <c r="C28" s="128">
        <f t="shared" si="1"/>
        <v>8.2499637523560967</v>
      </c>
      <c r="D28" s="54">
        <v>504</v>
      </c>
      <c r="E28" s="61">
        <v>7.3075250108742926</v>
      </c>
    </row>
    <row r="29" spans="1:8" ht="15" customHeight="1" thickBot="1" x14ac:dyDescent="0.3">
      <c r="A29" s="127" t="s">
        <v>187</v>
      </c>
      <c r="B29" s="97">
        <v>63</v>
      </c>
      <c r="C29" s="128">
        <f t="shared" si="1"/>
        <v>0.91344062635928658</v>
      </c>
      <c r="D29" s="54">
        <v>265</v>
      </c>
      <c r="E29" s="61">
        <v>3.8422502537335075</v>
      </c>
    </row>
    <row r="30" spans="1:8" ht="15" customHeight="1" thickBot="1" x14ac:dyDescent="0.3">
      <c r="A30" s="127" t="s">
        <v>188</v>
      </c>
      <c r="B30" s="95">
        <v>59</v>
      </c>
      <c r="C30" s="128">
        <f t="shared" si="1"/>
        <v>0.85544439611425249</v>
      </c>
      <c r="D30" s="54">
        <v>280</v>
      </c>
      <c r="E30" s="61">
        <v>4.0597361171523847</v>
      </c>
    </row>
    <row r="31" spans="1:8" ht="15" customHeight="1" thickBot="1" x14ac:dyDescent="0.35">
      <c r="A31" s="127" t="s">
        <v>189</v>
      </c>
      <c r="B31" s="95">
        <v>569</v>
      </c>
      <c r="C31" s="128">
        <f t="shared" si="1"/>
        <v>8.2499637523560967</v>
      </c>
      <c r="D31" s="54">
        <v>588</v>
      </c>
      <c r="E31" s="61">
        <v>8.5254458460200091</v>
      </c>
    </row>
    <row r="32" spans="1:8" ht="15" customHeight="1" thickBot="1" x14ac:dyDescent="0.35">
      <c r="A32" s="127" t="s">
        <v>190</v>
      </c>
      <c r="B32" s="97">
        <v>1</v>
      </c>
      <c r="C32" s="128">
        <f t="shared" si="1"/>
        <v>1.449905756125852E-2</v>
      </c>
      <c r="D32" s="54">
        <v>6</v>
      </c>
      <c r="E32" s="61">
        <v>8.6994345367551115E-2</v>
      </c>
    </row>
    <row r="33" spans="1:5" ht="15" customHeight="1" thickBot="1" x14ac:dyDescent="0.35">
      <c r="A33" s="127" t="s">
        <v>48</v>
      </c>
      <c r="B33" s="97">
        <v>30</v>
      </c>
      <c r="C33" s="128">
        <f t="shared" si="1"/>
        <v>0.43497172683775559</v>
      </c>
      <c r="D33" s="54">
        <v>94</v>
      </c>
      <c r="E33" s="61">
        <v>1.3629114107583007</v>
      </c>
    </row>
    <row r="34" spans="1:5" ht="15" customHeight="1" thickBot="1" x14ac:dyDescent="0.35">
      <c r="A34" s="127" t="s">
        <v>191</v>
      </c>
      <c r="B34" s="97">
        <v>4</v>
      </c>
      <c r="C34" s="128">
        <f t="shared" si="1"/>
        <v>5.7996230245034079E-2</v>
      </c>
      <c r="D34" s="54">
        <v>3</v>
      </c>
      <c r="E34" s="61">
        <v>4.3497172683775558E-2</v>
      </c>
    </row>
    <row r="35" spans="1:5" ht="15" customHeight="1" thickBot="1" x14ac:dyDescent="0.35">
      <c r="A35" s="127" t="s">
        <v>49</v>
      </c>
      <c r="B35" s="97">
        <v>5</v>
      </c>
      <c r="C35" s="128">
        <f t="shared" si="1"/>
        <v>7.2495287806292594E-2</v>
      </c>
      <c r="D35" s="54">
        <v>69</v>
      </c>
      <c r="E35" s="61">
        <v>1.0004349717268377</v>
      </c>
    </row>
    <row r="36" spans="1:5" ht="15" customHeight="1" thickBot="1" x14ac:dyDescent="0.35">
      <c r="A36" s="129" t="s">
        <v>1</v>
      </c>
      <c r="B36" s="130">
        <v>26</v>
      </c>
      <c r="C36" s="131">
        <f t="shared" si="1"/>
        <v>0.37697549659272145</v>
      </c>
      <c r="D36" s="52">
        <v>41</v>
      </c>
      <c r="E36" s="76">
        <v>0.59446136001159922</v>
      </c>
    </row>
    <row r="41" spans="1:5" ht="15" thickBot="1" x14ac:dyDescent="0.35">
      <c r="A41" s="132" t="s">
        <v>153</v>
      </c>
      <c r="B41" s="126"/>
      <c r="C41" s="56"/>
      <c r="D41" s="57"/>
    </row>
    <row r="42" spans="1:5" ht="15" thickBot="1" x14ac:dyDescent="0.35">
      <c r="D42" s="53"/>
    </row>
    <row r="43" spans="1:5" ht="15" thickBot="1" x14ac:dyDescent="0.35">
      <c r="D43" s="53"/>
    </row>
    <row r="44" spans="1:5" ht="15" thickBot="1" x14ac:dyDescent="0.35">
      <c r="D44" s="53"/>
    </row>
    <row r="45" spans="1:5" ht="15" thickBot="1" x14ac:dyDescent="0.35">
      <c r="D45" s="53"/>
    </row>
    <row r="46" spans="1:5" ht="15" thickBot="1" x14ac:dyDescent="0.35">
      <c r="D46" s="53"/>
    </row>
    <row r="47" spans="1:5" ht="15" thickBot="1" x14ac:dyDescent="0.35">
      <c r="D47" s="53"/>
    </row>
    <row r="48" spans="1:5" ht="15" thickBot="1" x14ac:dyDescent="0.35">
      <c r="D48" s="53"/>
    </row>
    <row r="49" spans="4:4" ht="15" thickBot="1" x14ac:dyDescent="0.35">
      <c r="D49" s="53"/>
    </row>
    <row r="50" spans="4:4" ht="15" thickBot="1" x14ac:dyDescent="0.35">
      <c r="D50" s="53"/>
    </row>
    <row r="51" spans="4:4" ht="15" thickBot="1" x14ac:dyDescent="0.35">
      <c r="D51" s="53"/>
    </row>
    <row r="52" spans="4:4" ht="15" thickBot="1" x14ac:dyDescent="0.35">
      <c r="D52" s="53"/>
    </row>
    <row r="53" spans="4:4" ht="15" thickBot="1" x14ac:dyDescent="0.35">
      <c r="D53" s="53"/>
    </row>
    <row r="54" spans="4:4" ht="15" thickBot="1" x14ac:dyDescent="0.35">
      <c r="D54" s="53"/>
    </row>
    <row r="55" spans="4:4" ht="15" thickBot="1" x14ac:dyDescent="0.35">
      <c r="D55" s="53"/>
    </row>
    <row r="56" spans="4:4" ht="15" thickBot="1" x14ac:dyDescent="0.35">
      <c r="D56" s="53"/>
    </row>
    <row r="57" spans="4:4" x14ac:dyDescent="0.3">
      <c r="D57" s="51"/>
    </row>
    <row r="58" spans="4:4" ht="15" thickBot="1" x14ac:dyDescent="0.35">
      <c r="D58" s="53"/>
    </row>
    <row r="59" spans="4:4" ht="15" thickBot="1" x14ac:dyDescent="0.35">
      <c r="D59" s="53"/>
    </row>
    <row r="60" spans="4:4" x14ac:dyDescent="0.3">
      <c r="D60" s="51"/>
    </row>
    <row r="61" spans="4:4" ht="15" thickBot="1" x14ac:dyDescent="0.35">
      <c r="D61" s="53"/>
    </row>
    <row r="62" spans="4:4" ht="15" thickBot="1" x14ac:dyDescent="0.35">
      <c r="D62" s="53"/>
    </row>
    <row r="63" spans="4:4" ht="15" thickBot="1" x14ac:dyDescent="0.35">
      <c r="D63" s="53"/>
    </row>
    <row r="64" spans="4:4" ht="15" thickBot="1" x14ac:dyDescent="0.35">
      <c r="D64" s="53"/>
    </row>
    <row r="65" spans="1:4" ht="15" thickBot="1" x14ac:dyDescent="0.35">
      <c r="D65" s="53"/>
    </row>
    <row r="66" spans="1:4" ht="15" thickBot="1" x14ac:dyDescent="0.35">
      <c r="D66" s="53"/>
    </row>
    <row r="67" spans="1:4" ht="15" thickBot="1" x14ac:dyDescent="0.35">
      <c r="D67" s="53"/>
    </row>
    <row r="68" spans="1:4" ht="15" thickBot="1" x14ac:dyDescent="0.35">
      <c r="D68" s="53"/>
    </row>
    <row r="69" spans="1:4" ht="15" thickBot="1" x14ac:dyDescent="0.35">
      <c r="D69" s="53"/>
    </row>
    <row r="70" spans="1:4" ht="15" thickBot="1" x14ac:dyDescent="0.35">
      <c r="D70" s="53"/>
    </row>
    <row r="71" spans="1:4" ht="15" thickBot="1" x14ac:dyDescent="0.35">
      <c r="D71" s="53"/>
    </row>
    <row r="72" spans="1:4" ht="15" thickBot="1" x14ac:dyDescent="0.35">
      <c r="D72" s="53"/>
    </row>
    <row r="73" spans="1:4" ht="15" thickBot="1" x14ac:dyDescent="0.35">
      <c r="D73" s="53"/>
    </row>
    <row r="74" spans="1:4" ht="15" thickBot="1" x14ac:dyDescent="0.35">
      <c r="D74" s="53"/>
    </row>
    <row r="75" spans="1:4" ht="15" thickBot="1" x14ac:dyDescent="0.35">
      <c r="A75" s="1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5" zoomScaleNormal="100" zoomScaleSheetLayoutView="85" workbookViewId="0">
      <selection activeCell="I1" sqref="I1"/>
    </sheetView>
  </sheetViews>
  <sheetFormatPr defaultRowHeight="14.4" x14ac:dyDescent="0.3"/>
  <cols>
    <col min="1" max="1" width="69" customWidth="1"/>
    <col min="2" max="2" width="6.6640625" customWidth="1"/>
    <col min="3" max="3" width="6.5546875" customWidth="1"/>
    <col min="4" max="4" width="12.109375" hidden="1" customWidth="1"/>
    <col min="5" max="5" width="27.44140625" hidden="1" customWidth="1"/>
  </cols>
  <sheetData>
    <row r="1" spans="1:6" s="260" customFormat="1" ht="36" customHeight="1" thickTop="1" thickBot="1" x14ac:dyDescent="0.3">
      <c r="A1" s="863" t="s">
        <v>1095</v>
      </c>
      <c r="B1" s="864"/>
      <c r="C1" s="864"/>
      <c r="D1" s="864"/>
      <c r="E1" s="864"/>
    </row>
    <row r="2" spans="1:6" ht="48.75" customHeight="1" thickTop="1" thickBot="1" x14ac:dyDescent="0.3">
      <c r="A2" s="457"/>
      <c r="B2" s="810" t="s">
        <v>139</v>
      </c>
      <c r="C2" s="810"/>
      <c r="D2" s="689" t="s">
        <v>151</v>
      </c>
      <c r="E2" s="728" t="s">
        <v>381</v>
      </c>
      <c r="F2" s="264"/>
    </row>
    <row r="3" spans="1:6" ht="31.5" thickTop="1" thickBot="1" x14ac:dyDescent="0.3">
      <c r="A3" s="433"/>
      <c r="B3" s="727" t="s">
        <v>70</v>
      </c>
      <c r="C3" s="726" t="s">
        <v>1040</v>
      </c>
      <c r="D3" s="727" t="s">
        <v>70</v>
      </c>
      <c r="E3" s="727" t="s">
        <v>70</v>
      </c>
    </row>
    <row r="4" spans="1:6" ht="16.5" thickTop="1" thickBot="1" x14ac:dyDescent="0.3">
      <c r="A4" s="730" t="s">
        <v>323</v>
      </c>
      <c r="B4" s="731" t="s">
        <v>1088</v>
      </c>
      <c r="C4" s="709"/>
      <c r="D4" s="583"/>
      <c r="E4" s="583"/>
    </row>
    <row r="5" spans="1:6" ht="16.5" thickTop="1" thickBot="1" x14ac:dyDescent="0.3">
      <c r="A5" s="732" t="s">
        <v>344</v>
      </c>
      <c r="B5" s="733">
        <v>13</v>
      </c>
      <c r="C5" s="734">
        <v>0.22992571630703926</v>
      </c>
      <c r="D5" s="396"/>
      <c r="E5" s="396"/>
    </row>
    <row r="6" spans="1:6" ht="31.5" thickTop="1" thickBot="1" x14ac:dyDescent="0.3">
      <c r="A6" s="730" t="s">
        <v>345</v>
      </c>
      <c r="B6" s="731">
        <v>10</v>
      </c>
      <c r="C6" s="709">
        <v>0.17686593562079944</v>
      </c>
      <c r="D6" s="583"/>
      <c r="E6" s="583"/>
    </row>
    <row r="7" spans="1:6" ht="16.5" thickTop="1" thickBot="1" x14ac:dyDescent="0.3">
      <c r="A7" s="732" t="s">
        <v>177</v>
      </c>
      <c r="B7" s="733">
        <v>83</v>
      </c>
      <c r="C7" s="734">
        <v>1.4679872656526354</v>
      </c>
      <c r="D7" s="396"/>
      <c r="E7" s="396"/>
    </row>
    <row r="8" spans="1:6" s="63" customFormat="1" ht="16.5" thickTop="1" thickBot="1" x14ac:dyDescent="0.3">
      <c r="A8" s="730" t="s">
        <v>601</v>
      </c>
      <c r="B8" s="731" t="s">
        <v>1088</v>
      </c>
      <c r="C8" s="709"/>
      <c r="D8" s="583"/>
      <c r="E8" s="583"/>
    </row>
    <row r="9" spans="1:6" ht="16.5" thickTop="1" thickBot="1" x14ac:dyDescent="0.3">
      <c r="A9" s="732" t="s">
        <v>370</v>
      </c>
      <c r="B9" s="733">
        <v>18</v>
      </c>
      <c r="C9" s="734">
        <v>0.31835868411743901</v>
      </c>
      <c r="D9" s="396"/>
      <c r="E9" s="396"/>
    </row>
    <row r="10" spans="1:6" ht="16.5" thickTop="1" thickBot="1" x14ac:dyDescent="0.3">
      <c r="A10" s="730" t="s">
        <v>371</v>
      </c>
      <c r="B10" s="731">
        <v>9</v>
      </c>
      <c r="C10" s="709">
        <v>0.1591793420587195</v>
      </c>
      <c r="D10" s="583"/>
      <c r="E10" s="583"/>
    </row>
    <row r="11" spans="1:6" s="63" customFormat="1" ht="16.5" thickTop="1" thickBot="1" x14ac:dyDescent="0.3">
      <c r="A11" s="730" t="s">
        <v>391</v>
      </c>
      <c r="B11" s="731" t="s">
        <v>1088</v>
      </c>
      <c r="C11" s="709"/>
      <c r="D11" s="583"/>
      <c r="E11" s="583"/>
    </row>
    <row r="12" spans="1:6" ht="15.6" thickTop="1" thickBot="1" x14ac:dyDescent="0.35">
      <c r="A12" s="732" t="s">
        <v>372</v>
      </c>
      <c r="B12" s="733">
        <v>5</v>
      </c>
      <c r="C12" s="734">
        <v>8.8432967810399721E-2</v>
      </c>
      <c r="D12" s="396"/>
      <c r="E12" s="396"/>
    </row>
    <row r="13" spans="1:6" ht="15.6" thickTop="1" thickBot="1" x14ac:dyDescent="0.35">
      <c r="A13" s="730" t="s">
        <v>0</v>
      </c>
      <c r="B13" s="731">
        <v>10</v>
      </c>
      <c r="C13" s="709">
        <v>0.17686593562079944</v>
      </c>
      <c r="D13" s="583"/>
      <c r="E13" s="583"/>
    </row>
    <row r="14" spans="1:6" s="63" customFormat="1" ht="15.6" thickTop="1" thickBot="1" x14ac:dyDescent="0.35">
      <c r="A14" s="732" t="s">
        <v>178</v>
      </c>
      <c r="B14" s="733">
        <v>7</v>
      </c>
      <c r="C14" s="734">
        <v>0.1238061549345596</v>
      </c>
      <c r="D14" s="396"/>
      <c r="E14" s="396"/>
    </row>
    <row r="15" spans="1:6" s="260" customFormat="1" ht="15.6" thickTop="1" thickBot="1" x14ac:dyDescent="0.35">
      <c r="A15" s="732" t="s">
        <v>346</v>
      </c>
      <c r="B15" s="733">
        <v>8</v>
      </c>
      <c r="C15" s="734">
        <v>0.14149274849663954</v>
      </c>
      <c r="D15" s="396"/>
      <c r="E15" s="396"/>
    </row>
    <row r="16" spans="1:6" ht="16.5" thickTop="1" thickBot="1" x14ac:dyDescent="0.3">
      <c r="A16" s="730" t="s">
        <v>602</v>
      </c>
      <c r="B16" s="731" t="s">
        <v>1088</v>
      </c>
      <c r="C16" s="709"/>
      <c r="D16" s="583"/>
      <c r="E16" s="583"/>
    </row>
    <row r="17" spans="1:5" ht="15.6" thickTop="1" thickBot="1" x14ac:dyDescent="0.35">
      <c r="A17" s="354" t="s">
        <v>2</v>
      </c>
      <c r="B17" s="727">
        <v>172</v>
      </c>
      <c r="C17" s="708">
        <v>3.0420940926777504</v>
      </c>
      <c r="D17" s="659"/>
      <c r="E17" s="659"/>
    </row>
    <row r="18" spans="1:5" s="63" customFormat="1" ht="15.6" thickTop="1" thickBot="1" x14ac:dyDescent="0.35">
      <c r="A18" s="899" t="s">
        <v>1087</v>
      </c>
      <c r="B18" s="899"/>
      <c r="C18" s="899"/>
      <c r="D18" s="260"/>
      <c r="E18" s="260"/>
    </row>
    <row r="19" spans="1:5" ht="25.5" customHeight="1" thickTop="1" x14ac:dyDescent="0.3">
      <c r="A19" s="840" t="s">
        <v>1094</v>
      </c>
      <c r="B19" s="840"/>
      <c r="C19" s="840"/>
    </row>
    <row r="20" spans="1:5" x14ac:dyDescent="0.3">
      <c r="A20" s="729"/>
    </row>
    <row r="21" spans="1:5" ht="15" x14ac:dyDescent="0.25">
      <c r="A21" s="739"/>
    </row>
    <row r="22" spans="1:5" ht="15" x14ac:dyDescent="0.25">
      <c r="A22" s="729"/>
    </row>
  </sheetData>
  <mergeCells count="4">
    <mergeCell ref="B2:C2"/>
    <mergeCell ref="A1:E1"/>
    <mergeCell ref="A19:C19"/>
    <mergeCell ref="A18:C18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&amp;R&amp;[26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7"/>
  <sheetViews>
    <sheetView view="pageBreakPreview" zoomScaleNormal="100" zoomScaleSheetLayoutView="100" workbookViewId="0">
      <selection activeCell="A2" sqref="A2"/>
    </sheetView>
  </sheetViews>
  <sheetFormatPr defaultColWidth="9.109375" defaultRowHeight="14.4" x14ac:dyDescent="0.3"/>
  <cols>
    <col min="1" max="1" width="45.5546875" style="17" customWidth="1"/>
    <col min="2" max="2" width="11.44140625" style="21" customWidth="1"/>
    <col min="3" max="3" width="9" style="21" customWidth="1"/>
    <col min="4" max="4" width="7.6640625" style="21" customWidth="1"/>
    <col min="5" max="5" width="9.44140625" style="21" customWidth="1"/>
    <col min="6" max="6" width="7.6640625" style="21" customWidth="1"/>
    <col min="7" max="7" width="10.109375" style="21" customWidth="1"/>
    <col min="8" max="8" width="10" style="21" customWidth="1"/>
    <col min="9" max="11" width="0" style="21" hidden="1" customWidth="1"/>
    <col min="12" max="16384" width="9.109375" style="21"/>
  </cols>
  <sheetData>
    <row r="1" spans="1:12" ht="16.5" thickTop="1" thickBot="1" x14ac:dyDescent="0.3">
      <c r="A1" s="900" t="s">
        <v>1042</v>
      </c>
      <c r="B1" s="901"/>
      <c r="C1" s="901"/>
      <c r="D1" s="901"/>
      <c r="E1" s="901"/>
      <c r="F1" s="901"/>
      <c r="G1" s="902"/>
    </row>
    <row r="2" spans="1:12" ht="15.6" thickTop="1" thickBot="1" x14ac:dyDescent="0.35">
      <c r="A2" s="537"/>
      <c r="B2" s="874" t="s">
        <v>50</v>
      </c>
      <c r="C2" s="874"/>
      <c r="D2" s="874" t="s">
        <v>369</v>
      </c>
      <c r="E2" s="874"/>
      <c r="F2" s="874" t="s">
        <v>2</v>
      </c>
      <c r="G2" s="874"/>
      <c r="I2" s="88" t="s">
        <v>320</v>
      </c>
    </row>
    <row r="3" spans="1:12" ht="31.5" thickTop="1" thickBot="1" x14ac:dyDescent="0.3">
      <c r="A3" s="469"/>
      <c r="B3" s="397" t="s">
        <v>70</v>
      </c>
      <c r="C3" s="357" t="s">
        <v>1050</v>
      </c>
      <c r="D3" s="397" t="s">
        <v>70</v>
      </c>
      <c r="E3" s="357" t="s">
        <v>1051</v>
      </c>
      <c r="F3" s="513" t="s">
        <v>70</v>
      </c>
      <c r="G3" s="357" t="s">
        <v>1040</v>
      </c>
      <c r="I3" s="92" t="s">
        <v>321</v>
      </c>
    </row>
    <row r="4" spans="1:12" ht="16.5" thickTop="1" thickBot="1" x14ac:dyDescent="0.3">
      <c r="A4" s="903" t="s">
        <v>347</v>
      </c>
      <c r="B4" s="904"/>
      <c r="C4" s="904"/>
      <c r="D4" s="904"/>
      <c r="E4" s="904"/>
      <c r="F4" s="904"/>
      <c r="G4" s="905"/>
      <c r="H4" s="3"/>
    </row>
    <row r="5" spans="1:12" ht="16.5" thickTop="1" thickBot="1" x14ac:dyDescent="0.3">
      <c r="A5" s="584" t="s">
        <v>51</v>
      </c>
      <c r="B5" s="585">
        <v>12</v>
      </c>
      <c r="C5" s="412">
        <v>0.64829821717990277</v>
      </c>
      <c r="D5" s="585">
        <v>100</v>
      </c>
      <c r="E5" s="412">
        <v>2.6295030239284776</v>
      </c>
      <c r="F5" s="586">
        <v>112</v>
      </c>
      <c r="G5" s="412">
        <v>1.9808984789529538</v>
      </c>
      <c r="H5" s="268"/>
      <c r="I5" s="88"/>
      <c r="L5" s="269"/>
    </row>
    <row r="6" spans="1:12" ht="16.5" thickTop="1" thickBot="1" x14ac:dyDescent="0.3">
      <c r="A6" s="590" t="s">
        <v>52</v>
      </c>
      <c r="B6" s="391">
        <v>8</v>
      </c>
      <c r="C6" s="364">
        <v>0.43219881145326849</v>
      </c>
      <c r="D6" s="391">
        <v>93</v>
      </c>
      <c r="E6" s="364">
        <v>2.4454378122534841</v>
      </c>
      <c r="F6" s="591">
        <v>101</v>
      </c>
      <c r="G6" s="364">
        <v>1.7863459497700744</v>
      </c>
      <c r="I6" s="88">
        <f t="shared" ref="I6:I15" si="0">43014/100*G6</f>
        <v>768.37884683409982</v>
      </c>
    </row>
    <row r="7" spans="1:12" ht="16.5" thickTop="1" thickBot="1" x14ac:dyDescent="0.3">
      <c r="A7" s="584" t="s">
        <v>348</v>
      </c>
      <c r="B7" s="585">
        <v>15</v>
      </c>
      <c r="C7" s="412">
        <v>0.81037277147487841</v>
      </c>
      <c r="D7" s="585" t="s">
        <v>1088</v>
      </c>
      <c r="E7" s="412"/>
      <c r="F7" s="586">
        <v>19</v>
      </c>
      <c r="G7" s="412">
        <v>0.33604527767951892</v>
      </c>
      <c r="I7" s="88">
        <f t="shared" si="0"/>
        <v>144.54651574106828</v>
      </c>
    </row>
    <row r="8" spans="1:12" ht="16.5" thickTop="1" thickBot="1" x14ac:dyDescent="0.3">
      <c r="A8" s="590" t="s">
        <v>349</v>
      </c>
      <c r="B8" s="391">
        <v>17</v>
      </c>
      <c r="C8" s="364">
        <v>0.91842247433819557</v>
      </c>
      <c r="D8" s="391">
        <v>8</v>
      </c>
      <c r="E8" s="364">
        <v>0.21036024191427821</v>
      </c>
      <c r="F8" s="591">
        <v>25</v>
      </c>
      <c r="G8" s="364">
        <v>0.44216483905199855</v>
      </c>
      <c r="I8" s="88">
        <f t="shared" si="0"/>
        <v>190.19278386982666</v>
      </c>
    </row>
    <row r="9" spans="1:12" ht="16.5" thickTop="1" thickBot="1" x14ac:dyDescent="0.3">
      <c r="A9" s="584" t="s">
        <v>350</v>
      </c>
      <c r="B9" s="585">
        <v>51</v>
      </c>
      <c r="C9" s="412">
        <v>2.7552674230145868</v>
      </c>
      <c r="D9" s="585" t="s">
        <v>1088</v>
      </c>
      <c r="E9" s="412"/>
      <c r="F9" s="586">
        <v>54</v>
      </c>
      <c r="G9" s="412">
        <v>0.95507605235231696</v>
      </c>
      <c r="I9" s="88">
        <f t="shared" si="0"/>
        <v>410.81641315882558</v>
      </c>
    </row>
    <row r="10" spans="1:12" ht="16.5" thickTop="1" thickBot="1" x14ac:dyDescent="0.3">
      <c r="A10" s="590" t="s">
        <v>53</v>
      </c>
      <c r="B10" s="391" t="s">
        <v>1088</v>
      </c>
      <c r="C10" s="364"/>
      <c r="D10" s="391">
        <v>40</v>
      </c>
      <c r="E10" s="364">
        <v>1.0518012095713909</v>
      </c>
      <c r="F10" s="591">
        <v>41</v>
      </c>
      <c r="G10" s="364">
        <v>0.72515033604527768</v>
      </c>
      <c r="I10" s="88">
        <f t="shared" si="0"/>
        <v>311.91616554651574</v>
      </c>
    </row>
    <row r="11" spans="1:12" ht="16.5" thickTop="1" thickBot="1" x14ac:dyDescent="0.3">
      <c r="A11" s="584" t="s">
        <v>351</v>
      </c>
      <c r="B11" s="587" t="s">
        <v>1088</v>
      </c>
      <c r="C11" s="412"/>
      <c r="D11" s="585">
        <v>117</v>
      </c>
      <c r="E11" s="412">
        <v>3.0765185379963187</v>
      </c>
      <c r="F11" s="586">
        <v>121</v>
      </c>
      <c r="G11" s="412">
        <v>2.1400778210116731</v>
      </c>
      <c r="I11" s="88">
        <f t="shared" si="0"/>
        <v>920.53307392996101</v>
      </c>
    </row>
    <row r="12" spans="1:12" ht="16.5" thickTop="1" thickBot="1" x14ac:dyDescent="0.3">
      <c r="A12" s="903" t="s">
        <v>131</v>
      </c>
      <c r="B12" s="904"/>
      <c r="C12" s="904"/>
      <c r="D12" s="904"/>
      <c r="E12" s="904"/>
      <c r="F12" s="904"/>
      <c r="G12" s="905"/>
      <c r="H12" s="3"/>
      <c r="I12" s="88"/>
    </row>
    <row r="13" spans="1:12" ht="16.5" thickTop="1" thickBot="1" x14ac:dyDescent="0.3">
      <c r="A13" s="592" t="s">
        <v>352</v>
      </c>
      <c r="B13" s="593" t="s">
        <v>1088</v>
      </c>
      <c r="C13" s="364"/>
      <c r="D13" s="391">
        <v>14</v>
      </c>
      <c r="E13" s="364">
        <v>0.36813042334998686</v>
      </c>
      <c r="F13" s="591">
        <v>15</v>
      </c>
      <c r="G13" s="364">
        <v>0.26529890343119911</v>
      </c>
      <c r="I13" s="88">
        <f t="shared" si="0"/>
        <v>114.11567032189598</v>
      </c>
    </row>
    <row r="14" spans="1:12" ht="16.5" thickTop="1" thickBot="1" x14ac:dyDescent="0.3">
      <c r="A14" s="588" t="s">
        <v>353</v>
      </c>
      <c r="B14" s="589" t="s">
        <v>1088</v>
      </c>
      <c r="C14" s="412"/>
      <c r="D14" s="585">
        <v>10</v>
      </c>
      <c r="E14" s="412">
        <v>0.26295030239284772</v>
      </c>
      <c r="F14" s="586">
        <v>11</v>
      </c>
      <c r="G14" s="412">
        <v>0.19455252918287938</v>
      </c>
      <c r="I14" s="88">
        <f t="shared" si="0"/>
        <v>83.684824902723733</v>
      </c>
    </row>
    <row r="15" spans="1:12" ht="16.5" thickTop="1" thickBot="1" x14ac:dyDescent="0.3">
      <c r="A15" s="592" t="s">
        <v>354</v>
      </c>
      <c r="B15" s="593" t="s">
        <v>1088</v>
      </c>
      <c r="C15" s="364"/>
      <c r="D15" s="391" t="s">
        <v>1088</v>
      </c>
      <c r="E15" s="364"/>
      <c r="F15" s="591">
        <v>5</v>
      </c>
      <c r="G15" s="364">
        <v>8.8432967810399721E-2</v>
      </c>
      <c r="I15" s="88">
        <f t="shared" si="0"/>
        <v>38.038556773965333</v>
      </c>
    </row>
    <row r="16" spans="1:12" s="19" customFormat="1" ht="29.25" customHeight="1" thickTop="1" x14ac:dyDescent="0.25">
      <c r="A16" s="840" t="s">
        <v>1094</v>
      </c>
      <c r="B16" s="840"/>
      <c r="C16" s="840"/>
      <c r="D16" s="840"/>
      <c r="E16" s="840"/>
      <c r="F16" s="840"/>
      <c r="G16" s="840"/>
    </row>
    <row r="17" spans="1:4" s="19" customFormat="1" ht="15" hidden="1" customHeight="1" x14ac:dyDescent="0.25">
      <c r="A17" s="729"/>
      <c r="B17" s="5"/>
      <c r="C17" s="5"/>
      <c r="D17" s="5"/>
    </row>
    <row r="18" spans="1:4" s="19" customFormat="1" ht="15.75" hidden="1" customHeight="1" thickBot="1" x14ac:dyDescent="0.25">
      <c r="A18" s="98" t="s">
        <v>363</v>
      </c>
      <c r="B18" s="99"/>
      <c r="C18" s="99"/>
    </row>
    <row r="19" spans="1:4" s="19" customFormat="1" ht="15.75" hidden="1" customHeight="1" thickBot="1" x14ac:dyDescent="0.3">
      <c r="A19" s="100"/>
      <c r="B19" s="101" t="s">
        <v>175</v>
      </c>
      <c r="C19" s="102" t="s">
        <v>176</v>
      </c>
    </row>
    <row r="20" spans="1:4" s="19" customFormat="1" ht="15" hidden="1" x14ac:dyDescent="0.25">
      <c r="A20" s="103">
        <v>0</v>
      </c>
      <c r="B20" s="104">
        <v>6199</v>
      </c>
      <c r="C20" s="105">
        <v>89.879657822241555</v>
      </c>
    </row>
    <row r="21" spans="1:4" s="19" customFormat="1" ht="15" hidden="1" x14ac:dyDescent="0.25">
      <c r="A21" s="106" t="s">
        <v>160</v>
      </c>
      <c r="B21" s="107">
        <v>621</v>
      </c>
      <c r="C21" s="108">
        <v>9.0039147455415396</v>
      </c>
    </row>
    <row r="22" spans="1:4" s="19" customFormat="1" ht="15" hidden="1" x14ac:dyDescent="0.25">
      <c r="A22" s="106" t="s">
        <v>161</v>
      </c>
      <c r="B22" s="107">
        <v>75</v>
      </c>
      <c r="C22" s="108">
        <v>1.0874293170943889</v>
      </c>
    </row>
    <row r="23" spans="1:4" s="19" customFormat="1" ht="15" hidden="1" x14ac:dyDescent="0.25">
      <c r="A23" s="106" t="s">
        <v>162</v>
      </c>
      <c r="B23" s="107" t="s">
        <v>1088</v>
      </c>
      <c r="C23" s="108">
        <v>2.8998115122517036E-2</v>
      </c>
    </row>
    <row r="24" spans="1:4" s="19" customFormat="1" ht="15.75" hidden="1" thickBot="1" x14ac:dyDescent="0.3">
      <c r="A24" s="109" t="s">
        <v>41</v>
      </c>
      <c r="B24" s="110">
        <v>6897</v>
      </c>
      <c r="C24" s="111">
        <v>100</v>
      </c>
    </row>
    <row r="25" spans="1:4" s="19" customFormat="1" ht="15" hidden="1" x14ac:dyDescent="0.25"/>
    <row r="26" spans="1:4" s="19" customFormat="1" ht="15" hidden="1" x14ac:dyDescent="0.25"/>
    <row r="27" spans="1:4" s="19" customFormat="1" ht="15" hidden="1" x14ac:dyDescent="0.25"/>
    <row r="28" spans="1:4" s="19" customFormat="1" ht="15" hidden="1" x14ac:dyDescent="0.25"/>
    <row r="29" spans="1:4" s="19" customFormat="1" ht="15" hidden="1" x14ac:dyDescent="0.25"/>
    <row r="30" spans="1:4" s="19" customFormat="1" ht="15" hidden="1" x14ac:dyDescent="0.25"/>
    <row r="31" spans="1:4" s="19" customFormat="1" ht="15" hidden="1" x14ac:dyDescent="0.25"/>
    <row r="32" spans="1:4" s="19" customFormat="1" ht="15" hidden="1" x14ac:dyDescent="0.25"/>
    <row r="33" s="19" customFormat="1" ht="15" hidden="1" x14ac:dyDescent="0.25"/>
    <row r="34" s="19" customFormat="1" ht="15" hidden="1" x14ac:dyDescent="0.25"/>
    <row r="35" s="19" customFormat="1" ht="15" hidden="1" x14ac:dyDescent="0.25"/>
    <row r="36" s="19" customFormat="1" ht="15" hidden="1" x14ac:dyDescent="0.25"/>
    <row r="37" s="19" customFormat="1" ht="15" hidden="1" x14ac:dyDescent="0.25"/>
    <row r="38" s="19" customFormat="1" ht="15" hidden="1" x14ac:dyDescent="0.25"/>
    <row r="39" s="19" customFormat="1" ht="15" hidden="1" x14ac:dyDescent="0.25"/>
    <row r="40" s="19" customFormat="1" ht="15" hidden="1" x14ac:dyDescent="0.25"/>
    <row r="41" s="19" customFormat="1" ht="15" hidden="1" x14ac:dyDescent="0.25"/>
    <row r="42" s="19" customFormat="1" ht="15" hidden="1" x14ac:dyDescent="0.25"/>
    <row r="43" s="19" customFormat="1" ht="15" hidden="1" x14ac:dyDescent="0.25"/>
    <row r="44" s="19" customFormat="1" ht="15" hidden="1" x14ac:dyDescent="0.25"/>
    <row r="45" s="19" customFormat="1" ht="15" hidden="1" x14ac:dyDescent="0.25"/>
    <row r="46" s="19" customFormat="1" ht="15" hidden="1" x14ac:dyDescent="0.25"/>
    <row r="47" s="19" customFormat="1" ht="15" hidden="1" x14ac:dyDescent="0.25"/>
    <row r="48" s="19" customFormat="1" ht="15" hidden="1" x14ac:dyDescent="0.25"/>
    <row r="49" s="19" customFormat="1" ht="15" hidden="1" x14ac:dyDescent="0.25"/>
    <row r="50" s="19" customFormat="1" ht="15" hidden="1" x14ac:dyDescent="0.25"/>
    <row r="51" s="19" customFormat="1" ht="15" hidden="1" x14ac:dyDescent="0.25"/>
    <row r="52" s="19" customFormat="1" ht="15" hidden="1" x14ac:dyDescent="0.25"/>
    <row r="53" s="19" customFormat="1" ht="15" hidden="1" x14ac:dyDescent="0.25"/>
    <row r="54" s="19" customFormat="1" ht="15" hidden="1" x14ac:dyDescent="0.25"/>
    <row r="55" s="19" customFormat="1" ht="15" hidden="1" x14ac:dyDescent="0.25"/>
    <row r="56" s="19" customFormat="1" ht="15" hidden="1" x14ac:dyDescent="0.25"/>
    <row r="57" s="19" customFormat="1" ht="15" hidden="1" x14ac:dyDescent="0.25"/>
    <row r="58" s="19" customFormat="1" ht="15" hidden="1" x14ac:dyDescent="0.25"/>
    <row r="59" s="19" customFormat="1" ht="15" hidden="1" x14ac:dyDescent="0.25"/>
    <row r="60" s="19" customFormat="1" ht="15" hidden="1" x14ac:dyDescent="0.25"/>
    <row r="61" s="19" customFormat="1" ht="15" hidden="1" x14ac:dyDescent="0.25"/>
    <row r="62" s="19" customFormat="1" ht="15" hidden="1" x14ac:dyDescent="0.25"/>
    <row r="63" s="19" customFormat="1" ht="15" hidden="1" x14ac:dyDescent="0.25"/>
    <row r="64" s="19" customFormat="1" ht="15" hidden="1" x14ac:dyDescent="0.25"/>
    <row r="65" s="19" customFormat="1" ht="15" hidden="1" x14ac:dyDescent="0.25"/>
    <row r="66" s="19" customFormat="1" ht="15" hidden="1" x14ac:dyDescent="0.25"/>
    <row r="67" s="19" customFormat="1" ht="15" hidden="1" x14ac:dyDescent="0.25"/>
    <row r="68" s="19" customFormat="1" ht="15" hidden="1" x14ac:dyDescent="0.25"/>
    <row r="69" s="19" customFormat="1" ht="15" hidden="1" x14ac:dyDescent="0.25"/>
    <row r="70" s="19" customFormat="1" ht="15" hidden="1" x14ac:dyDescent="0.25"/>
    <row r="71" s="19" customFormat="1" ht="15" hidden="1" x14ac:dyDescent="0.25"/>
    <row r="72" s="19" customFormat="1" ht="15" hidden="1" x14ac:dyDescent="0.25"/>
    <row r="73" s="19" customFormat="1" ht="15" hidden="1" x14ac:dyDescent="0.25"/>
    <row r="74" s="19" customFormat="1" ht="15" hidden="1" x14ac:dyDescent="0.25"/>
    <row r="75" s="19" customFormat="1" ht="15" hidden="1" x14ac:dyDescent="0.25"/>
    <row r="76" s="19" customFormat="1" ht="15" hidden="1" x14ac:dyDescent="0.25"/>
    <row r="77" s="19" customFormat="1" ht="15" hidden="1" x14ac:dyDescent="0.25"/>
    <row r="78" s="19" customFormat="1" ht="15" hidden="1" x14ac:dyDescent="0.25"/>
    <row r="79" s="19" customFormat="1" ht="15" hidden="1" x14ac:dyDescent="0.25"/>
    <row r="80" s="19" customFormat="1" ht="15" hidden="1" x14ac:dyDescent="0.25"/>
    <row r="81" s="19" customFormat="1" ht="15" hidden="1" x14ac:dyDescent="0.25"/>
    <row r="82" s="19" customFormat="1" ht="15" hidden="1" x14ac:dyDescent="0.25"/>
    <row r="83" s="19" customFormat="1" ht="15" hidden="1" x14ac:dyDescent="0.25"/>
    <row r="84" s="19" customFormat="1" ht="15" hidden="1" x14ac:dyDescent="0.25"/>
    <row r="85" s="19" customFormat="1" ht="15" hidden="1" x14ac:dyDescent="0.25"/>
    <row r="86" s="19" customFormat="1" ht="15" hidden="1" x14ac:dyDescent="0.25"/>
    <row r="87" s="19" customFormat="1" ht="15" hidden="1" x14ac:dyDescent="0.25"/>
    <row r="88" s="19" customFormat="1" ht="15" hidden="1" x14ac:dyDescent="0.25"/>
    <row r="89" s="19" customFormat="1" ht="15" hidden="1" x14ac:dyDescent="0.25"/>
    <row r="90" s="19" customFormat="1" ht="15" hidden="1" x14ac:dyDescent="0.25"/>
    <row r="91" s="19" customFormat="1" ht="15" hidden="1" x14ac:dyDescent="0.25"/>
    <row r="92" s="19" customFormat="1" ht="15" hidden="1" x14ac:dyDescent="0.25"/>
    <row r="93" s="19" customFormat="1" ht="15" hidden="1" x14ac:dyDescent="0.25"/>
    <row r="94" s="19" customFormat="1" ht="15" hidden="1" x14ac:dyDescent="0.25"/>
    <row r="95" s="19" customFormat="1" ht="15" hidden="1" x14ac:dyDescent="0.25"/>
    <row r="96" s="19" customFormat="1" ht="15" hidden="1" x14ac:dyDescent="0.25"/>
    <row r="97" s="19" customFormat="1" ht="15" hidden="1" x14ac:dyDescent="0.25"/>
    <row r="98" s="19" customFormat="1" ht="15" hidden="1" x14ac:dyDescent="0.25"/>
    <row r="99" s="19" customFormat="1" ht="15" hidden="1" x14ac:dyDescent="0.25"/>
    <row r="100" s="19" customFormat="1" ht="15" hidden="1" x14ac:dyDescent="0.25"/>
    <row r="101" s="19" customFormat="1" ht="15" hidden="1" x14ac:dyDescent="0.25"/>
    <row r="102" s="19" customFormat="1" ht="15" hidden="1" x14ac:dyDescent="0.25"/>
    <row r="103" s="19" customFormat="1" ht="15" hidden="1" x14ac:dyDescent="0.25"/>
    <row r="104" s="19" customFormat="1" ht="15" hidden="1" x14ac:dyDescent="0.25"/>
    <row r="105" s="19" customFormat="1" ht="15" hidden="1" x14ac:dyDescent="0.25"/>
    <row r="106" s="19" customFormat="1" ht="15" hidden="1" x14ac:dyDescent="0.25"/>
    <row r="107" s="19" customFormat="1" ht="15" hidden="1" x14ac:dyDescent="0.25"/>
    <row r="108" s="19" customFormat="1" ht="15" hidden="1" x14ac:dyDescent="0.25"/>
    <row r="109" s="19" customFormat="1" ht="15" hidden="1" x14ac:dyDescent="0.25"/>
    <row r="110" s="19" customFormat="1" ht="15" hidden="1" x14ac:dyDescent="0.25"/>
    <row r="111" s="19" customFormat="1" ht="15" hidden="1" x14ac:dyDescent="0.25"/>
    <row r="112" s="19" customFormat="1" ht="15" hidden="1" x14ac:dyDescent="0.25"/>
    <row r="113" s="19" customFormat="1" ht="15" hidden="1" x14ac:dyDescent="0.25"/>
    <row r="114" s="19" customFormat="1" ht="15" hidden="1" x14ac:dyDescent="0.25"/>
    <row r="115" s="19" customFormat="1" ht="15" hidden="1" x14ac:dyDescent="0.25"/>
    <row r="116" s="19" customFormat="1" ht="15" hidden="1" x14ac:dyDescent="0.25"/>
    <row r="117" s="19" customFormat="1" ht="15" hidden="1" x14ac:dyDescent="0.25"/>
    <row r="118" s="19" customFormat="1" ht="15" hidden="1" x14ac:dyDescent="0.25"/>
    <row r="119" s="19" customFormat="1" ht="15" hidden="1" x14ac:dyDescent="0.25"/>
    <row r="120" s="19" customFormat="1" ht="15" hidden="1" x14ac:dyDescent="0.25"/>
    <row r="121" s="19" customFormat="1" ht="15" hidden="1" x14ac:dyDescent="0.25"/>
    <row r="122" s="19" customFormat="1" ht="15" hidden="1" x14ac:dyDescent="0.25"/>
    <row r="123" s="19" customFormat="1" ht="15" hidden="1" x14ac:dyDescent="0.25"/>
    <row r="124" s="19" customFormat="1" ht="15" hidden="1" x14ac:dyDescent="0.25"/>
    <row r="125" s="19" customFormat="1" ht="15" hidden="1" x14ac:dyDescent="0.25"/>
    <row r="126" s="19" customFormat="1" ht="15" hidden="1" x14ac:dyDescent="0.25"/>
    <row r="127" s="19" customFormat="1" ht="15" hidden="1" x14ac:dyDescent="0.25"/>
    <row r="128" s="19" customFormat="1" ht="15" hidden="1" x14ac:dyDescent="0.25"/>
    <row r="129" s="19" customFormat="1" ht="15" hidden="1" x14ac:dyDescent="0.25"/>
    <row r="130" s="19" customFormat="1" ht="15" hidden="1" x14ac:dyDescent="0.25"/>
    <row r="131" s="19" customFormat="1" ht="15" hidden="1" x14ac:dyDescent="0.25"/>
    <row r="132" s="19" customFormat="1" ht="15" hidden="1" x14ac:dyDescent="0.25"/>
    <row r="133" s="19" customFormat="1" ht="15" hidden="1" x14ac:dyDescent="0.25"/>
    <row r="134" s="19" customFormat="1" ht="15" hidden="1" x14ac:dyDescent="0.25"/>
    <row r="135" s="19" customFormat="1" ht="15" hidden="1" x14ac:dyDescent="0.25"/>
    <row r="136" s="19" customFormat="1" ht="15" hidden="1" x14ac:dyDescent="0.25"/>
    <row r="137" s="19" customFormat="1" ht="15" hidden="1" x14ac:dyDescent="0.25"/>
    <row r="138" s="19" customFormat="1" ht="15" hidden="1" x14ac:dyDescent="0.25"/>
    <row r="139" s="19" customFormat="1" ht="15" hidden="1" x14ac:dyDescent="0.25"/>
    <row r="140" s="19" customFormat="1" ht="15" hidden="1" x14ac:dyDescent="0.25"/>
    <row r="141" s="19" customFormat="1" ht="15" hidden="1" x14ac:dyDescent="0.25"/>
    <row r="142" s="19" customFormat="1" ht="15" hidden="1" x14ac:dyDescent="0.25"/>
    <row r="143" s="19" customFormat="1" ht="15" hidden="1" x14ac:dyDescent="0.25"/>
    <row r="144" s="19" customFormat="1" ht="15" hidden="1" x14ac:dyDescent="0.25"/>
    <row r="145" s="19" customFormat="1" ht="15" hidden="1" x14ac:dyDescent="0.25"/>
    <row r="146" s="19" customFormat="1" ht="15" hidden="1" x14ac:dyDescent="0.25"/>
    <row r="147" s="19" customFormat="1" ht="15" hidden="1" x14ac:dyDescent="0.25"/>
    <row r="148" s="19" customFormat="1" ht="15" hidden="1" x14ac:dyDescent="0.25"/>
    <row r="149" s="19" customFormat="1" ht="15" hidden="1" x14ac:dyDescent="0.25"/>
    <row r="150" s="19" customFormat="1" ht="15" hidden="1" x14ac:dyDescent="0.25"/>
    <row r="151" s="19" customFormat="1" ht="15" hidden="1" x14ac:dyDescent="0.25"/>
    <row r="152" s="19" customFormat="1" ht="15" hidden="1" x14ac:dyDescent="0.25"/>
    <row r="153" s="19" customFormat="1" ht="15" hidden="1" x14ac:dyDescent="0.25"/>
    <row r="154" s="19" customFormat="1" ht="15" hidden="1" x14ac:dyDescent="0.25"/>
    <row r="155" s="19" customFormat="1" ht="15" hidden="1" x14ac:dyDescent="0.25"/>
    <row r="156" s="19" customFormat="1" ht="15" hidden="1" x14ac:dyDescent="0.25"/>
    <row r="157" s="19" customFormat="1" ht="15" hidden="1" x14ac:dyDescent="0.25"/>
    <row r="158" s="19" customFormat="1" ht="15" hidden="1" x14ac:dyDescent="0.25"/>
    <row r="159" s="19" customFormat="1" ht="15" hidden="1" x14ac:dyDescent="0.25"/>
    <row r="160" s="19" customFormat="1" ht="15" hidden="1" x14ac:dyDescent="0.25"/>
    <row r="161" s="19" customFormat="1" ht="15" hidden="1" x14ac:dyDescent="0.25"/>
    <row r="162" s="19" customFormat="1" ht="15" hidden="1" x14ac:dyDescent="0.25"/>
    <row r="163" s="19" customFormat="1" ht="15" hidden="1" x14ac:dyDescent="0.25"/>
    <row r="164" s="19" customFormat="1" ht="15" hidden="1" x14ac:dyDescent="0.25"/>
    <row r="165" s="19" customFormat="1" ht="15" hidden="1" x14ac:dyDescent="0.25"/>
    <row r="166" s="19" customFormat="1" ht="15" hidden="1" x14ac:dyDescent="0.25"/>
    <row r="167" s="19" customFormat="1" ht="15" hidden="1" x14ac:dyDescent="0.25"/>
    <row r="168" s="19" customFormat="1" ht="15" hidden="1" x14ac:dyDescent="0.25"/>
    <row r="169" s="19" customFormat="1" ht="15" hidden="1" x14ac:dyDescent="0.25"/>
    <row r="170" s="19" customFormat="1" ht="15" hidden="1" x14ac:dyDescent="0.25"/>
    <row r="171" s="19" customFormat="1" ht="15" hidden="1" x14ac:dyDescent="0.25"/>
    <row r="172" s="19" customFormat="1" ht="15" hidden="1" x14ac:dyDescent="0.25"/>
    <row r="173" s="19" customFormat="1" ht="15" hidden="1" x14ac:dyDescent="0.25"/>
    <row r="174" s="19" customFormat="1" ht="15" hidden="1" x14ac:dyDescent="0.25"/>
    <row r="175" s="19" customFormat="1" ht="15" hidden="1" x14ac:dyDescent="0.25"/>
    <row r="176" s="19" customFormat="1" ht="15" hidden="1" x14ac:dyDescent="0.25"/>
    <row r="177" s="19" customFormat="1" ht="15" hidden="1" x14ac:dyDescent="0.25"/>
    <row r="178" s="19" customFormat="1" ht="15" hidden="1" x14ac:dyDescent="0.25"/>
    <row r="179" s="19" customFormat="1" ht="15" hidden="1" x14ac:dyDescent="0.25"/>
    <row r="180" s="19" customFormat="1" ht="15" hidden="1" x14ac:dyDescent="0.25"/>
    <row r="181" s="19" customFormat="1" ht="15" hidden="1" x14ac:dyDescent="0.25"/>
    <row r="182" s="19" customFormat="1" ht="15" hidden="1" x14ac:dyDescent="0.25"/>
    <row r="183" s="19" customFormat="1" ht="15" hidden="1" x14ac:dyDescent="0.25"/>
    <row r="184" s="19" customFormat="1" ht="15" hidden="1" x14ac:dyDescent="0.25"/>
    <row r="185" s="19" customFormat="1" ht="15" hidden="1" x14ac:dyDescent="0.25"/>
    <row r="186" s="19" customFormat="1" ht="15" hidden="1" x14ac:dyDescent="0.25"/>
    <row r="187" s="19" customFormat="1" ht="15" hidden="1" x14ac:dyDescent="0.25"/>
    <row r="188" s="19" customFormat="1" ht="15" hidden="1" x14ac:dyDescent="0.25"/>
    <row r="189" s="19" customFormat="1" ht="15" hidden="1" x14ac:dyDescent="0.25"/>
    <row r="190" s="19" customFormat="1" ht="15" hidden="1" x14ac:dyDescent="0.25"/>
    <row r="191" s="19" customFormat="1" ht="15" hidden="1" x14ac:dyDescent="0.25"/>
    <row r="192" s="19" customFormat="1" ht="15" hidden="1" x14ac:dyDescent="0.25"/>
    <row r="193" s="19" customFormat="1" ht="15" hidden="1" x14ac:dyDescent="0.25"/>
    <row r="194" s="19" customFormat="1" ht="15" hidden="1" x14ac:dyDescent="0.25"/>
    <row r="195" s="19" customFormat="1" ht="15" hidden="1" x14ac:dyDescent="0.25"/>
    <row r="196" s="19" customFormat="1" ht="15" hidden="1" x14ac:dyDescent="0.25"/>
    <row r="197" s="19" customFormat="1" ht="15" hidden="1" x14ac:dyDescent="0.25"/>
    <row r="198" s="19" customFormat="1" ht="15" hidden="1" x14ac:dyDescent="0.25"/>
    <row r="199" s="19" customFormat="1" ht="15" hidden="1" x14ac:dyDescent="0.25"/>
    <row r="200" s="19" customFormat="1" ht="15" hidden="1" x14ac:dyDescent="0.25"/>
    <row r="201" s="19" customFormat="1" ht="15" hidden="1" x14ac:dyDescent="0.25"/>
    <row r="202" s="19" customFormat="1" ht="15" hidden="1" x14ac:dyDescent="0.25"/>
    <row r="203" s="19" customFormat="1" ht="15" hidden="1" x14ac:dyDescent="0.25"/>
    <row r="204" s="19" customFormat="1" ht="15" hidden="1" x14ac:dyDescent="0.25"/>
    <row r="205" s="19" customFormat="1" ht="15" hidden="1" x14ac:dyDescent="0.25"/>
    <row r="206" s="19" customFormat="1" ht="15" hidden="1" x14ac:dyDescent="0.25"/>
    <row r="207" s="19" customFormat="1" ht="15" hidden="1" x14ac:dyDescent="0.25"/>
    <row r="208" s="19" customFormat="1" ht="15" hidden="1" x14ac:dyDescent="0.25"/>
    <row r="209" spans="1:1" s="19" customFormat="1" ht="15" hidden="1" x14ac:dyDescent="0.25"/>
    <row r="210" spans="1:1" s="19" customFormat="1" ht="15" hidden="1" x14ac:dyDescent="0.25"/>
    <row r="211" spans="1:1" s="19" customFormat="1" ht="15" hidden="1" x14ac:dyDescent="0.25"/>
    <row r="212" spans="1:1" s="19" customFormat="1" ht="15" hidden="1" x14ac:dyDescent="0.25"/>
    <row r="213" spans="1:1" s="19" customFormat="1" ht="15" hidden="1" x14ac:dyDescent="0.25"/>
    <row r="214" spans="1:1" s="19" customFormat="1" ht="15" hidden="1" x14ac:dyDescent="0.25"/>
    <row r="215" spans="1:1" s="19" customFormat="1" ht="15" x14ac:dyDescent="0.25">
      <c r="A215" s="739"/>
    </row>
    <row r="216" spans="1:1" s="19" customFormat="1" ht="15" x14ac:dyDescent="0.25">
      <c r="A216" s="729"/>
    </row>
    <row r="217" spans="1:1" s="19" customFormat="1" ht="15" x14ac:dyDescent="0.25"/>
    <row r="218" spans="1:1" s="19" customFormat="1" ht="15" x14ac:dyDescent="0.25"/>
    <row r="219" spans="1:1" s="19" customFormat="1" ht="15" x14ac:dyDescent="0.25"/>
    <row r="220" spans="1:1" s="19" customFormat="1" ht="15" x14ac:dyDescent="0.25"/>
    <row r="221" spans="1:1" s="19" customFormat="1" ht="15" x14ac:dyDescent="0.25"/>
    <row r="222" spans="1:1" s="19" customFormat="1" ht="15" x14ac:dyDescent="0.25"/>
    <row r="223" spans="1:1" s="19" customFormat="1" ht="15" x14ac:dyDescent="0.25"/>
    <row r="224" spans="1:1" s="19" customFormat="1" ht="15" x14ac:dyDescent="0.25"/>
    <row r="225" s="19" customFormat="1" ht="15" x14ac:dyDescent="0.25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  <row r="277" s="19" customFormat="1" x14ac:dyDescent="0.3"/>
    <row r="278" s="19" customFormat="1" x14ac:dyDescent="0.3"/>
    <row r="279" s="19" customFormat="1" x14ac:dyDescent="0.3"/>
    <row r="280" s="19" customFormat="1" x14ac:dyDescent="0.3"/>
    <row r="281" s="19" customFormat="1" x14ac:dyDescent="0.3"/>
    <row r="282" s="19" customFormat="1" x14ac:dyDescent="0.3"/>
    <row r="283" s="19" customFormat="1" x14ac:dyDescent="0.3"/>
    <row r="284" s="19" customFormat="1" x14ac:dyDescent="0.3"/>
    <row r="285" s="19" customFormat="1" x14ac:dyDescent="0.3"/>
    <row r="286" s="19" customFormat="1" x14ac:dyDescent="0.3"/>
    <row r="287" s="19" customFormat="1" x14ac:dyDescent="0.3"/>
    <row r="288" s="19" customFormat="1" x14ac:dyDescent="0.3"/>
    <row r="289" s="19" customFormat="1" x14ac:dyDescent="0.3"/>
    <row r="290" s="19" customFormat="1" x14ac:dyDescent="0.3"/>
    <row r="291" s="19" customFormat="1" x14ac:dyDescent="0.3"/>
    <row r="292" s="19" customFormat="1" x14ac:dyDescent="0.3"/>
    <row r="293" s="19" customFormat="1" x14ac:dyDescent="0.3"/>
    <row r="294" s="19" customFormat="1" x14ac:dyDescent="0.3"/>
    <row r="295" s="19" customFormat="1" x14ac:dyDescent="0.3"/>
    <row r="296" s="19" customFormat="1" x14ac:dyDescent="0.3"/>
    <row r="297" s="19" customFormat="1" x14ac:dyDescent="0.3"/>
    <row r="298" s="19" customFormat="1" x14ac:dyDescent="0.3"/>
    <row r="299" s="19" customFormat="1" x14ac:dyDescent="0.3"/>
    <row r="300" s="19" customFormat="1" x14ac:dyDescent="0.3"/>
    <row r="301" s="19" customFormat="1" x14ac:dyDescent="0.3"/>
    <row r="302" s="19" customFormat="1" x14ac:dyDescent="0.3"/>
    <row r="303" s="19" customFormat="1" x14ac:dyDescent="0.3"/>
    <row r="304" s="19" customFormat="1" x14ac:dyDescent="0.3"/>
    <row r="305" s="19" customFormat="1" x14ac:dyDescent="0.3"/>
    <row r="306" s="19" customFormat="1" x14ac:dyDescent="0.3"/>
    <row r="307" s="19" customFormat="1" x14ac:dyDescent="0.3"/>
    <row r="308" s="19" customFormat="1" x14ac:dyDescent="0.3"/>
    <row r="309" s="19" customFormat="1" x14ac:dyDescent="0.3"/>
    <row r="310" s="19" customFormat="1" x14ac:dyDescent="0.3"/>
    <row r="311" s="19" customFormat="1" x14ac:dyDescent="0.3"/>
    <row r="312" s="19" customFormat="1" x14ac:dyDescent="0.3"/>
    <row r="313" s="19" customFormat="1" x14ac:dyDescent="0.3"/>
    <row r="314" s="19" customFormat="1" x14ac:dyDescent="0.3"/>
    <row r="315" s="19" customFormat="1" x14ac:dyDescent="0.3"/>
    <row r="316" s="19" customFormat="1" x14ac:dyDescent="0.3"/>
    <row r="317" s="19" customFormat="1" x14ac:dyDescent="0.3"/>
    <row r="318" s="19" customFormat="1" x14ac:dyDescent="0.3"/>
    <row r="319" s="19" customFormat="1" x14ac:dyDescent="0.3"/>
    <row r="320" s="19" customFormat="1" x14ac:dyDescent="0.3"/>
    <row r="321" s="19" customFormat="1" x14ac:dyDescent="0.3"/>
    <row r="322" s="19" customFormat="1" x14ac:dyDescent="0.3"/>
    <row r="323" s="19" customFormat="1" x14ac:dyDescent="0.3"/>
    <row r="324" s="19" customFormat="1" x14ac:dyDescent="0.3"/>
    <row r="325" s="19" customFormat="1" x14ac:dyDescent="0.3"/>
    <row r="326" s="19" customFormat="1" x14ac:dyDescent="0.3"/>
    <row r="327" s="19" customFormat="1" x14ac:dyDescent="0.3"/>
    <row r="328" s="19" customFormat="1" x14ac:dyDescent="0.3"/>
    <row r="329" s="19" customFormat="1" x14ac:dyDescent="0.3"/>
    <row r="330" s="19" customFormat="1" x14ac:dyDescent="0.3"/>
    <row r="331" s="19" customFormat="1" x14ac:dyDescent="0.3"/>
    <row r="332" s="19" customFormat="1" x14ac:dyDescent="0.3"/>
    <row r="333" s="19" customFormat="1" x14ac:dyDescent="0.3"/>
    <row r="334" s="19" customFormat="1" x14ac:dyDescent="0.3"/>
    <row r="335" s="19" customFormat="1" x14ac:dyDescent="0.3"/>
    <row r="336" s="19" customFormat="1" x14ac:dyDescent="0.3"/>
    <row r="337" s="19" customFormat="1" x14ac:dyDescent="0.3"/>
    <row r="338" s="19" customFormat="1" x14ac:dyDescent="0.3"/>
    <row r="339" s="19" customFormat="1" x14ac:dyDescent="0.3"/>
    <row r="340" s="19" customFormat="1" x14ac:dyDescent="0.3"/>
    <row r="341" s="19" customFormat="1" x14ac:dyDescent="0.3"/>
    <row r="342" s="19" customFormat="1" x14ac:dyDescent="0.3"/>
    <row r="343" s="19" customFormat="1" x14ac:dyDescent="0.3"/>
    <row r="344" s="19" customFormat="1" x14ac:dyDescent="0.3"/>
    <row r="345" s="19" customFormat="1" x14ac:dyDescent="0.3"/>
    <row r="346" s="19" customFormat="1" x14ac:dyDescent="0.3"/>
    <row r="347" s="19" customFormat="1" x14ac:dyDescent="0.3"/>
    <row r="348" s="19" customFormat="1" x14ac:dyDescent="0.3"/>
    <row r="349" s="19" customFormat="1" x14ac:dyDescent="0.3"/>
    <row r="350" s="19" customFormat="1" x14ac:dyDescent="0.3"/>
    <row r="351" s="19" customFormat="1" x14ac:dyDescent="0.3"/>
    <row r="352" s="19" customFormat="1" x14ac:dyDescent="0.3"/>
    <row r="353" s="19" customFormat="1" x14ac:dyDescent="0.3"/>
    <row r="354" s="19" customFormat="1" x14ac:dyDescent="0.3"/>
    <row r="355" s="19" customFormat="1" x14ac:dyDescent="0.3"/>
    <row r="356" s="19" customFormat="1" x14ac:dyDescent="0.3"/>
    <row r="357" s="19" customFormat="1" x14ac:dyDescent="0.3"/>
    <row r="358" s="19" customFormat="1" x14ac:dyDescent="0.3"/>
    <row r="359" s="19" customFormat="1" x14ac:dyDescent="0.3"/>
    <row r="360" s="19" customFormat="1" x14ac:dyDescent="0.3"/>
    <row r="361" s="19" customFormat="1" x14ac:dyDescent="0.3"/>
    <row r="362" s="19" customFormat="1" x14ac:dyDescent="0.3"/>
    <row r="363" s="19" customFormat="1" x14ac:dyDescent="0.3"/>
    <row r="364" s="19" customFormat="1" x14ac:dyDescent="0.3"/>
    <row r="365" s="19" customFormat="1" x14ac:dyDescent="0.3"/>
    <row r="366" s="19" customFormat="1" x14ac:dyDescent="0.3"/>
    <row r="367" s="19" customFormat="1" x14ac:dyDescent="0.3"/>
    <row r="368" s="19" customFormat="1" x14ac:dyDescent="0.3"/>
    <row r="369" s="19" customFormat="1" x14ac:dyDescent="0.3"/>
    <row r="370" s="19" customFormat="1" x14ac:dyDescent="0.3"/>
    <row r="371" s="19" customFormat="1" x14ac:dyDescent="0.3"/>
    <row r="372" s="19" customFormat="1" x14ac:dyDescent="0.3"/>
    <row r="373" s="19" customFormat="1" x14ac:dyDescent="0.3"/>
    <row r="374" s="19" customFormat="1" x14ac:dyDescent="0.3"/>
    <row r="375" s="19" customFormat="1" x14ac:dyDescent="0.3"/>
    <row r="376" s="19" customFormat="1" x14ac:dyDescent="0.3"/>
    <row r="377" s="19" customFormat="1" x14ac:dyDescent="0.3"/>
    <row r="378" s="19" customFormat="1" x14ac:dyDescent="0.3"/>
    <row r="379" s="19" customFormat="1" x14ac:dyDescent="0.3"/>
    <row r="380" s="19" customFormat="1" x14ac:dyDescent="0.3"/>
    <row r="381" s="19" customFormat="1" x14ac:dyDescent="0.3"/>
    <row r="382" s="19" customFormat="1" x14ac:dyDescent="0.3"/>
    <row r="383" s="19" customFormat="1" x14ac:dyDescent="0.3"/>
    <row r="384" s="19" customFormat="1" x14ac:dyDescent="0.3"/>
    <row r="385" s="19" customFormat="1" x14ac:dyDescent="0.3"/>
    <row r="386" s="19" customFormat="1" x14ac:dyDescent="0.3"/>
    <row r="387" s="19" customFormat="1" x14ac:dyDescent="0.3"/>
    <row r="388" s="19" customFormat="1" x14ac:dyDescent="0.3"/>
    <row r="389" s="19" customFormat="1" x14ac:dyDescent="0.3"/>
    <row r="390" s="19" customFormat="1" x14ac:dyDescent="0.3"/>
    <row r="391" s="19" customFormat="1" x14ac:dyDescent="0.3"/>
    <row r="392" s="19" customFormat="1" x14ac:dyDescent="0.3"/>
    <row r="393" s="19" customFormat="1" x14ac:dyDescent="0.3"/>
    <row r="394" s="19" customFormat="1" x14ac:dyDescent="0.3"/>
    <row r="395" s="19" customFormat="1" x14ac:dyDescent="0.3"/>
    <row r="396" s="19" customFormat="1" x14ac:dyDescent="0.3"/>
    <row r="397" s="19" customFormat="1" x14ac:dyDescent="0.3"/>
    <row r="398" s="19" customFormat="1" x14ac:dyDescent="0.3"/>
    <row r="399" s="19" customFormat="1" x14ac:dyDescent="0.3"/>
    <row r="400" s="19" customFormat="1" x14ac:dyDescent="0.3"/>
    <row r="401" s="19" customFormat="1" x14ac:dyDescent="0.3"/>
    <row r="402" s="19" customFormat="1" x14ac:dyDescent="0.3"/>
    <row r="403" s="19" customFormat="1" x14ac:dyDescent="0.3"/>
    <row r="404" s="19" customFormat="1" x14ac:dyDescent="0.3"/>
    <row r="405" s="19" customFormat="1" x14ac:dyDescent="0.3"/>
    <row r="406" s="19" customFormat="1" x14ac:dyDescent="0.3"/>
    <row r="407" s="19" customFormat="1" x14ac:dyDescent="0.3"/>
    <row r="408" s="19" customFormat="1" x14ac:dyDescent="0.3"/>
    <row r="409" s="19" customFormat="1" x14ac:dyDescent="0.3"/>
    <row r="410" s="19" customFormat="1" x14ac:dyDescent="0.3"/>
    <row r="411" s="19" customFormat="1" x14ac:dyDescent="0.3"/>
    <row r="412" s="19" customFormat="1" x14ac:dyDescent="0.3"/>
    <row r="413" s="19" customFormat="1" x14ac:dyDescent="0.3"/>
    <row r="414" s="19" customFormat="1" x14ac:dyDescent="0.3"/>
    <row r="415" s="19" customFormat="1" x14ac:dyDescent="0.3"/>
    <row r="416" s="19" customFormat="1" x14ac:dyDescent="0.3"/>
    <row r="417" s="19" customFormat="1" x14ac:dyDescent="0.3"/>
    <row r="418" s="19" customFormat="1" x14ac:dyDescent="0.3"/>
    <row r="419" s="19" customFormat="1" x14ac:dyDescent="0.3"/>
    <row r="420" s="19" customFormat="1" x14ac:dyDescent="0.3"/>
    <row r="421" s="19" customFormat="1" x14ac:dyDescent="0.3"/>
    <row r="422" s="19" customFormat="1" x14ac:dyDescent="0.3"/>
    <row r="423" s="19" customFormat="1" x14ac:dyDescent="0.3"/>
    <row r="424" s="19" customFormat="1" x14ac:dyDescent="0.3"/>
    <row r="425" s="19" customFormat="1" x14ac:dyDescent="0.3"/>
    <row r="426" s="19" customFormat="1" x14ac:dyDescent="0.3"/>
    <row r="427" s="19" customFormat="1" x14ac:dyDescent="0.3"/>
    <row r="428" s="19" customFormat="1" x14ac:dyDescent="0.3"/>
    <row r="429" s="19" customFormat="1" x14ac:dyDescent="0.3"/>
    <row r="430" s="19" customFormat="1" x14ac:dyDescent="0.3"/>
    <row r="431" s="19" customFormat="1" x14ac:dyDescent="0.3"/>
    <row r="432" s="19" customFormat="1" x14ac:dyDescent="0.3"/>
    <row r="433" s="19" customFormat="1" x14ac:dyDescent="0.3"/>
    <row r="434" s="19" customFormat="1" x14ac:dyDescent="0.3"/>
    <row r="435" s="19" customFormat="1" x14ac:dyDescent="0.3"/>
    <row r="436" s="19" customFormat="1" x14ac:dyDescent="0.3"/>
    <row r="437" s="19" customFormat="1" x14ac:dyDescent="0.3"/>
    <row r="438" s="19" customFormat="1" x14ac:dyDescent="0.3"/>
    <row r="439" s="19" customFormat="1" x14ac:dyDescent="0.3"/>
    <row r="440" s="19" customFormat="1" x14ac:dyDescent="0.3"/>
    <row r="441" s="19" customFormat="1" x14ac:dyDescent="0.3"/>
    <row r="442" s="19" customFormat="1" x14ac:dyDescent="0.3"/>
    <row r="443" s="19" customFormat="1" x14ac:dyDescent="0.3"/>
    <row r="444" s="19" customFormat="1" x14ac:dyDescent="0.3"/>
    <row r="445" s="19" customFormat="1" x14ac:dyDescent="0.3"/>
    <row r="446" s="19" customFormat="1" x14ac:dyDescent="0.3"/>
    <row r="447" s="19" customFormat="1" x14ac:dyDescent="0.3"/>
    <row r="448" s="19" customFormat="1" x14ac:dyDescent="0.3"/>
    <row r="449" s="19" customFormat="1" x14ac:dyDescent="0.3"/>
    <row r="450" s="19" customFormat="1" x14ac:dyDescent="0.3"/>
    <row r="451" s="19" customFormat="1" x14ac:dyDescent="0.3"/>
    <row r="452" s="19" customFormat="1" x14ac:dyDescent="0.3"/>
    <row r="453" s="19" customFormat="1" x14ac:dyDescent="0.3"/>
    <row r="454" s="19" customFormat="1" x14ac:dyDescent="0.3"/>
    <row r="455" s="19" customFormat="1" x14ac:dyDescent="0.3"/>
    <row r="456" s="19" customFormat="1" x14ac:dyDescent="0.3"/>
    <row r="457" s="19" customFormat="1" x14ac:dyDescent="0.3"/>
    <row r="458" s="19" customFormat="1" x14ac:dyDescent="0.3"/>
    <row r="459" s="19" customFormat="1" x14ac:dyDescent="0.3"/>
    <row r="460" s="19" customFormat="1" x14ac:dyDescent="0.3"/>
    <row r="461" s="19" customFormat="1" x14ac:dyDescent="0.3"/>
    <row r="462" s="19" customFormat="1" x14ac:dyDescent="0.3"/>
    <row r="463" s="19" customFormat="1" x14ac:dyDescent="0.3"/>
    <row r="464" s="19" customFormat="1" x14ac:dyDescent="0.3"/>
    <row r="465" s="19" customFormat="1" x14ac:dyDescent="0.3"/>
    <row r="466" s="19" customFormat="1" x14ac:dyDescent="0.3"/>
    <row r="467" s="19" customFormat="1" x14ac:dyDescent="0.3"/>
    <row r="468" s="19" customFormat="1" x14ac:dyDescent="0.3"/>
    <row r="469" s="19" customFormat="1" x14ac:dyDescent="0.3"/>
    <row r="470" s="19" customFormat="1" x14ac:dyDescent="0.3"/>
    <row r="471" s="19" customFormat="1" x14ac:dyDescent="0.3"/>
    <row r="472" s="19" customFormat="1" x14ac:dyDescent="0.3"/>
    <row r="473" s="19" customFormat="1" x14ac:dyDescent="0.3"/>
    <row r="474" s="19" customFormat="1" x14ac:dyDescent="0.3"/>
    <row r="475" s="19" customFormat="1" x14ac:dyDescent="0.3"/>
    <row r="476" s="19" customFormat="1" x14ac:dyDescent="0.3"/>
    <row r="477" s="19" customFormat="1" x14ac:dyDescent="0.3"/>
    <row r="478" s="19" customFormat="1" x14ac:dyDescent="0.3"/>
    <row r="479" s="19" customFormat="1" x14ac:dyDescent="0.3"/>
    <row r="480" s="19" customFormat="1" x14ac:dyDescent="0.3"/>
    <row r="481" s="19" customFormat="1" x14ac:dyDescent="0.3"/>
    <row r="482" s="19" customFormat="1" x14ac:dyDescent="0.3"/>
    <row r="483" s="19" customFormat="1" x14ac:dyDescent="0.3"/>
    <row r="484" s="19" customFormat="1" x14ac:dyDescent="0.3"/>
    <row r="485" s="19" customFormat="1" x14ac:dyDescent="0.3"/>
    <row r="486" s="19" customFormat="1" x14ac:dyDescent="0.3"/>
    <row r="487" s="19" customFormat="1" x14ac:dyDescent="0.3"/>
    <row r="488" s="19" customFormat="1" x14ac:dyDescent="0.3"/>
    <row r="489" s="19" customFormat="1" x14ac:dyDescent="0.3"/>
    <row r="490" s="19" customFormat="1" x14ac:dyDescent="0.3"/>
    <row r="491" s="19" customFormat="1" x14ac:dyDescent="0.3"/>
    <row r="492" s="19" customFormat="1" x14ac:dyDescent="0.3"/>
    <row r="493" s="19" customFormat="1" x14ac:dyDescent="0.3"/>
    <row r="494" s="19" customFormat="1" x14ac:dyDescent="0.3"/>
    <row r="495" s="19" customFormat="1" x14ac:dyDescent="0.3"/>
    <row r="496" s="19" customFormat="1" x14ac:dyDescent="0.3"/>
    <row r="497" s="19" customFormat="1" x14ac:dyDescent="0.3"/>
    <row r="498" s="19" customFormat="1" x14ac:dyDescent="0.3"/>
    <row r="499" s="19" customFormat="1" x14ac:dyDescent="0.3"/>
    <row r="500" s="19" customFormat="1" x14ac:dyDescent="0.3"/>
    <row r="501" s="19" customFormat="1" x14ac:dyDescent="0.3"/>
    <row r="502" s="19" customFormat="1" x14ac:dyDescent="0.3"/>
    <row r="503" s="19" customFormat="1" x14ac:dyDescent="0.3"/>
    <row r="504" s="19" customFormat="1" x14ac:dyDescent="0.3"/>
    <row r="505" s="19" customFormat="1" x14ac:dyDescent="0.3"/>
    <row r="506" s="19" customFormat="1" x14ac:dyDescent="0.3"/>
    <row r="507" s="19" customFormat="1" x14ac:dyDescent="0.3"/>
    <row r="508" s="19" customFormat="1" x14ac:dyDescent="0.3"/>
    <row r="509" s="19" customFormat="1" x14ac:dyDescent="0.3"/>
    <row r="510" s="19" customFormat="1" x14ac:dyDescent="0.3"/>
    <row r="511" s="19" customFormat="1" x14ac:dyDescent="0.3"/>
    <row r="512" s="19" customFormat="1" x14ac:dyDescent="0.3"/>
    <row r="513" s="19" customFormat="1" x14ac:dyDescent="0.3"/>
    <row r="514" s="19" customFormat="1" x14ac:dyDescent="0.3"/>
    <row r="515" s="19" customFormat="1" x14ac:dyDescent="0.3"/>
    <row r="516" s="19" customFormat="1" x14ac:dyDescent="0.3"/>
    <row r="517" s="19" customFormat="1" x14ac:dyDescent="0.3"/>
    <row r="518" s="19" customFormat="1" x14ac:dyDescent="0.3"/>
    <row r="519" s="19" customFormat="1" x14ac:dyDescent="0.3"/>
    <row r="520" s="19" customFormat="1" x14ac:dyDescent="0.3"/>
    <row r="521" s="19" customFormat="1" x14ac:dyDescent="0.3"/>
    <row r="522" s="19" customFormat="1" x14ac:dyDescent="0.3"/>
    <row r="523" s="19" customFormat="1" x14ac:dyDescent="0.3"/>
    <row r="524" s="19" customFormat="1" x14ac:dyDescent="0.3"/>
    <row r="525" s="19" customFormat="1" x14ac:dyDescent="0.3"/>
    <row r="526" s="19" customFormat="1" x14ac:dyDescent="0.3"/>
    <row r="527" s="19" customFormat="1" x14ac:dyDescent="0.3"/>
    <row r="528" s="19" customFormat="1" x14ac:dyDescent="0.3"/>
    <row r="529" s="19" customFormat="1" x14ac:dyDescent="0.3"/>
    <row r="530" s="19" customFormat="1" x14ac:dyDescent="0.3"/>
    <row r="531" s="19" customFormat="1" x14ac:dyDescent="0.3"/>
    <row r="532" s="19" customFormat="1" x14ac:dyDescent="0.3"/>
    <row r="533" s="19" customFormat="1" x14ac:dyDescent="0.3"/>
    <row r="534" s="19" customFormat="1" x14ac:dyDescent="0.3"/>
    <row r="535" s="19" customFormat="1" x14ac:dyDescent="0.3"/>
    <row r="536" s="19" customFormat="1" x14ac:dyDescent="0.3"/>
    <row r="537" s="19" customFormat="1" x14ac:dyDescent="0.3"/>
    <row r="538" s="19" customFormat="1" x14ac:dyDescent="0.3"/>
    <row r="539" s="19" customFormat="1" x14ac:dyDescent="0.3"/>
    <row r="540" s="19" customFormat="1" x14ac:dyDescent="0.3"/>
    <row r="541" s="19" customFormat="1" x14ac:dyDescent="0.3"/>
    <row r="542" s="19" customFormat="1" x14ac:dyDescent="0.3"/>
    <row r="543" s="19" customFormat="1" x14ac:dyDescent="0.3"/>
    <row r="544" s="19" customFormat="1" x14ac:dyDescent="0.3"/>
    <row r="545" s="19" customFormat="1" x14ac:dyDescent="0.3"/>
    <row r="546" s="19" customFormat="1" x14ac:dyDescent="0.3"/>
    <row r="547" s="19" customFormat="1" x14ac:dyDescent="0.3"/>
    <row r="548" s="19" customFormat="1" x14ac:dyDescent="0.3"/>
    <row r="549" s="19" customFormat="1" x14ac:dyDescent="0.3"/>
    <row r="550" s="19" customFormat="1" x14ac:dyDescent="0.3"/>
    <row r="551" s="19" customFormat="1" x14ac:dyDescent="0.3"/>
    <row r="552" s="19" customFormat="1" x14ac:dyDescent="0.3"/>
    <row r="553" s="19" customFormat="1" x14ac:dyDescent="0.3"/>
    <row r="554" s="19" customFormat="1" x14ac:dyDescent="0.3"/>
    <row r="555" s="19" customFormat="1" x14ac:dyDescent="0.3"/>
    <row r="556" s="19" customFormat="1" x14ac:dyDescent="0.3"/>
    <row r="557" s="19" customFormat="1" x14ac:dyDescent="0.3"/>
    <row r="558" s="19" customFormat="1" x14ac:dyDescent="0.3"/>
    <row r="559" s="19" customFormat="1" x14ac:dyDescent="0.3"/>
    <row r="560" s="19" customFormat="1" x14ac:dyDescent="0.3"/>
    <row r="561" s="19" customFormat="1" x14ac:dyDescent="0.3"/>
    <row r="562" s="19" customFormat="1" x14ac:dyDescent="0.3"/>
    <row r="563" s="19" customFormat="1" x14ac:dyDescent="0.3"/>
    <row r="564" s="19" customFormat="1" x14ac:dyDescent="0.3"/>
    <row r="565" s="19" customFormat="1" x14ac:dyDescent="0.3"/>
    <row r="566" s="19" customFormat="1" x14ac:dyDescent="0.3"/>
    <row r="567" s="19" customFormat="1" x14ac:dyDescent="0.3"/>
    <row r="568" s="19" customFormat="1" x14ac:dyDescent="0.3"/>
    <row r="569" s="19" customFormat="1" x14ac:dyDescent="0.3"/>
    <row r="570" s="19" customFormat="1" x14ac:dyDescent="0.3"/>
    <row r="571" s="19" customFormat="1" x14ac:dyDescent="0.3"/>
    <row r="572" s="19" customFormat="1" x14ac:dyDescent="0.3"/>
    <row r="573" s="19" customFormat="1" x14ac:dyDescent="0.3"/>
    <row r="574" s="19" customFormat="1" x14ac:dyDescent="0.3"/>
    <row r="575" s="19" customFormat="1" x14ac:dyDescent="0.3"/>
    <row r="576" s="19" customFormat="1" x14ac:dyDescent="0.3"/>
    <row r="577" s="19" customFormat="1" x14ac:dyDescent="0.3"/>
    <row r="578" s="19" customFormat="1" x14ac:dyDescent="0.3"/>
    <row r="579" s="19" customFormat="1" x14ac:dyDescent="0.3"/>
    <row r="580" s="19" customFormat="1" x14ac:dyDescent="0.3"/>
    <row r="581" s="19" customFormat="1" x14ac:dyDescent="0.3"/>
    <row r="582" s="19" customFormat="1" x14ac:dyDescent="0.3"/>
    <row r="583" s="19" customFormat="1" x14ac:dyDescent="0.3"/>
    <row r="584" s="19" customFormat="1" x14ac:dyDescent="0.3"/>
    <row r="585" s="19" customFormat="1" x14ac:dyDescent="0.3"/>
    <row r="586" s="19" customFormat="1" x14ac:dyDescent="0.3"/>
    <row r="587" s="19" customFormat="1" x14ac:dyDescent="0.3"/>
    <row r="588" s="19" customFormat="1" x14ac:dyDescent="0.3"/>
    <row r="589" s="19" customFormat="1" x14ac:dyDescent="0.3"/>
    <row r="590" s="19" customFormat="1" x14ac:dyDescent="0.3"/>
    <row r="591" s="19" customFormat="1" x14ac:dyDescent="0.3"/>
    <row r="592" s="19" customFormat="1" x14ac:dyDescent="0.3"/>
    <row r="593" s="19" customFormat="1" x14ac:dyDescent="0.3"/>
    <row r="594" s="19" customFormat="1" x14ac:dyDescent="0.3"/>
    <row r="595" s="19" customFormat="1" x14ac:dyDescent="0.3"/>
    <row r="596" s="19" customFormat="1" x14ac:dyDescent="0.3"/>
    <row r="597" s="19" customFormat="1" x14ac:dyDescent="0.3"/>
    <row r="598" s="19" customFormat="1" x14ac:dyDescent="0.3"/>
    <row r="599" s="19" customFormat="1" x14ac:dyDescent="0.3"/>
    <row r="600" s="19" customFormat="1" x14ac:dyDescent="0.3"/>
    <row r="601" s="19" customFormat="1" x14ac:dyDescent="0.3"/>
    <row r="602" s="19" customFormat="1" x14ac:dyDescent="0.3"/>
    <row r="603" s="19" customFormat="1" x14ac:dyDescent="0.3"/>
    <row r="604" s="19" customFormat="1" x14ac:dyDescent="0.3"/>
    <row r="605" s="19" customFormat="1" x14ac:dyDescent="0.3"/>
    <row r="606" s="19" customFormat="1" x14ac:dyDescent="0.3"/>
    <row r="607" s="19" customFormat="1" x14ac:dyDescent="0.3"/>
    <row r="608" s="19" customFormat="1" x14ac:dyDescent="0.3"/>
    <row r="609" s="19" customFormat="1" x14ac:dyDescent="0.3"/>
    <row r="610" s="19" customFormat="1" x14ac:dyDescent="0.3"/>
    <row r="611" s="19" customFormat="1" x14ac:dyDescent="0.3"/>
    <row r="612" s="19" customFormat="1" x14ac:dyDescent="0.3"/>
    <row r="613" s="19" customFormat="1" x14ac:dyDescent="0.3"/>
    <row r="614" s="19" customFormat="1" x14ac:dyDescent="0.3"/>
    <row r="615" s="19" customFormat="1" x14ac:dyDescent="0.3"/>
    <row r="616" s="19" customFormat="1" x14ac:dyDescent="0.3"/>
    <row r="617" s="19" customFormat="1" x14ac:dyDescent="0.3"/>
    <row r="618" s="19" customFormat="1" x14ac:dyDescent="0.3"/>
    <row r="619" s="19" customFormat="1" x14ac:dyDescent="0.3"/>
    <row r="620" s="19" customFormat="1" x14ac:dyDescent="0.3"/>
    <row r="621" s="19" customFormat="1" x14ac:dyDescent="0.3"/>
    <row r="622" s="19" customFormat="1" x14ac:dyDescent="0.3"/>
    <row r="623" s="19" customFormat="1" x14ac:dyDescent="0.3"/>
    <row r="624" s="19" customFormat="1" x14ac:dyDescent="0.3"/>
    <row r="625" s="19" customFormat="1" x14ac:dyDescent="0.3"/>
    <row r="626" s="19" customFormat="1" x14ac:dyDescent="0.3"/>
    <row r="627" s="19" customFormat="1" x14ac:dyDescent="0.3"/>
    <row r="628" s="19" customFormat="1" x14ac:dyDescent="0.3"/>
    <row r="629" s="19" customFormat="1" x14ac:dyDescent="0.3"/>
    <row r="630" s="19" customFormat="1" x14ac:dyDescent="0.3"/>
    <row r="631" s="19" customFormat="1" x14ac:dyDescent="0.3"/>
    <row r="632" s="19" customFormat="1" x14ac:dyDescent="0.3"/>
    <row r="633" s="19" customFormat="1" x14ac:dyDescent="0.3"/>
    <row r="634" s="19" customFormat="1" x14ac:dyDescent="0.3"/>
    <row r="635" s="19" customFormat="1" x14ac:dyDescent="0.3"/>
    <row r="636" s="19" customFormat="1" x14ac:dyDescent="0.3"/>
    <row r="637" s="19" customFormat="1" x14ac:dyDescent="0.3"/>
    <row r="638" s="19" customFormat="1" x14ac:dyDescent="0.3"/>
    <row r="639" s="19" customFormat="1" x14ac:dyDescent="0.3"/>
    <row r="640" s="19" customFormat="1" x14ac:dyDescent="0.3"/>
    <row r="641" s="19" customFormat="1" x14ac:dyDescent="0.3"/>
    <row r="642" s="19" customFormat="1" x14ac:dyDescent="0.3"/>
    <row r="643" s="19" customFormat="1" x14ac:dyDescent="0.3"/>
    <row r="644" s="19" customFormat="1" x14ac:dyDescent="0.3"/>
    <row r="645" s="19" customFormat="1" x14ac:dyDescent="0.3"/>
    <row r="646" s="19" customFormat="1" x14ac:dyDescent="0.3"/>
    <row r="647" s="19" customFormat="1" x14ac:dyDescent="0.3"/>
    <row r="648" s="19" customFormat="1" x14ac:dyDescent="0.3"/>
    <row r="649" s="19" customFormat="1" x14ac:dyDescent="0.3"/>
    <row r="650" s="19" customFormat="1" x14ac:dyDescent="0.3"/>
    <row r="651" s="19" customFormat="1" x14ac:dyDescent="0.3"/>
    <row r="652" s="19" customFormat="1" x14ac:dyDescent="0.3"/>
    <row r="653" s="19" customFormat="1" x14ac:dyDescent="0.3"/>
    <row r="654" s="19" customFormat="1" x14ac:dyDescent="0.3"/>
    <row r="655" s="19" customFormat="1" x14ac:dyDescent="0.3"/>
    <row r="656" s="19" customFormat="1" x14ac:dyDescent="0.3"/>
    <row r="657" s="19" customFormat="1" x14ac:dyDescent="0.3"/>
    <row r="658" s="19" customFormat="1" x14ac:dyDescent="0.3"/>
    <row r="659" s="19" customFormat="1" x14ac:dyDescent="0.3"/>
    <row r="660" s="19" customFormat="1" x14ac:dyDescent="0.3"/>
    <row r="661" s="19" customFormat="1" x14ac:dyDescent="0.3"/>
    <row r="662" s="19" customFormat="1" x14ac:dyDescent="0.3"/>
    <row r="663" s="19" customFormat="1" x14ac:dyDescent="0.3"/>
    <row r="664" s="19" customFormat="1" x14ac:dyDescent="0.3"/>
    <row r="665" s="19" customFormat="1" x14ac:dyDescent="0.3"/>
    <row r="666" s="19" customFormat="1" x14ac:dyDescent="0.3"/>
    <row r="667" s="19" customFormat="1" x14ac:dyDescent="0.3"/>
    <row r="668" s="19" customFormat="1" x14ac:dyDescent="0.3"/>
    <row r="669" s="19" customFormat="1" x14ac:dyDescent="0.3"/>
    <row r="670" s="19" customFormat="1" x14ac:dyDescent="0.3"/>
    <row r="671" s="19" customFormat="1" x14ac:dyDescent="0.3"/>
    <row r="672" s="19" customFormat="1" x14ac:dyDescent="0.3"/>
    <row r="673" s="19" customFormat="1" x14ac:dyDescent="0.3"/>
    <row r="674" s="19" customFormat="1" x14ac:dyDescent="0.3"/>
    <row r="675" s="19" customFormat="1" x14ac:dyDescent="0.3"/>
    <row r="676" s="19" customFormat="1" x14ac:dyDescent="0.3"/>
    <row r="677" s="19" customFormat="1" x14ac:dyDescent="0.3"/>
    <row r="678" s="19" customFormat="1" x14ac:dyDescent="0.3"/>
    <row r="679" s="19" customFormat="1" x14ac:dyDescent="0.3"/>
    <row r="680" s="19" customFormat="1" x14ac:dyDescent="0.3"/>
    <row r="681" s="19" customFormat="1" x14ac:dyDescent="0.3"/>
    <row r="682" s="19" customFormat="1" x14ac:dyDescent="0.3"/>
    <row r="683" s="19" customFormat="1" x14ac:dyDescent="0.3"/>
    <row r="684" s="19" customFormat="1" x14ac:dyDescent="0.3"/>
    <row r="685" s="19" customFormat="1" x14ac:dyDescent="0.3"/>
    <row r="686" s="19" customFormat="1" x14ac:dyDescent="0.3"/>
    <row r="687" s="19" customFormat="1" x14ac:dyDescent="0.3"/>
    <row r="688" s="19" customFormat="1" x14ac:dyDescent="0.3"/>
    <row r="689" s="19" customFormat="1" x14ac:dyDescent="0.3"/>
    <row r="690" s="19" customFormat="1" x14ac:dyDescent="0.3"/>
    <row r="691" s="19" customFormat="1" x14ac:dyDescent="0.3"/>
    <row r="692" s="19" customFormat="1" x14ac:dyDescent="0.3"/>
    <row r="693" s="19" customFormat="1" x14ac:dyDescent="0.3"/>
    <row r="694" s="19" customFormat="1" x14ac:dyDescent="0.3"/>
    <row r="695" s="19" customFormat="1" x14ac:dyDescent="0.3"/>
    <row r="696" s="19" customFormat="1" x14ac:dyDescent="0.3"/>
    <row r="697" s="19" customFormat="1" x14ac:dyDescent="0.3"/>
    <row r="698" s="19" customFormat="1" x14ac:dyDescent="0.3"/>
    <row r="699" s="19" customFormat="1" x14ac:dyDescent="0.3"/>
    <row r="700" s="19" customFormat="1" x14ac:dyDescent="0.3"/>
    <row r="701" s="19" customFormat="1" x14ac:dyDescent="0.3"/>
    <row r="702" s="19" customFormat="1" x14ac:dyDescent="0.3"/>
    <row r="703" s="19" customFormat="1" x14ac:dyDescent="0.3"/>
    <row r="704" s="19" customFormat="1" x14ac:dyDescent="0.3"/>
    <row r="705" s="19" customFormat="1" x14ac:dyDescent="0.3"/>
    <row r="706" s="19" customFormat="1" x14ac:dyDescent="0.3"/>
    <row r="707" s="19" customFormat="1" x14ac:dyDescent="0.3"/>
    <row r="708" s="19" customFormat="1" x14ac:dyDescent="0.3"/>
    <row r="709" s="19" customFormat="1" x14ac:dyDescent="0.3"/>
    <row r="710" s="19" customFormat="1" x14ac:dyDescent="0.3"/>
    <row r="711" s="19" customFormat="1" x14ac:dyDescent="0.3"/>
    <row r="712" s="19" customFormat="1" x14ac:dyDescent="0.3"/>
    <row r="713" s="19" customFormat="1" x14ac:dyDescent="0.3"/>
    <row r="714" s="19" customFormat="1" x14ac:dyDescent="0.3"/>
    <row r="715" s="19" customFormat="1" x14ac:dyDescent="0.3"/>
    <row r="716" s="19" customFormat="1" x14ac:dyDescent="0.3"/>
    <row r="717" s="19" customFormat="1" x14ac:dyDescent="0.3"/>
    <row r="718" s="19" customFormat="1" x14ac:dyDescent="0.3"/>
    <row r="719" s="19" customFormat="1" x14ac:dyDescent="0.3"/>
    <row r="720" s="19" customFormat="1" x14ac:dyDescent="0.3"/>
    <row r="721" s="19" customFormat="1" x14ac:dyDescent="0.3"/>
    <row r="722" s="19" customFormat="1" x14ac:dyDescent="0.3"/>
    <row r="723" s="19" customFormat="1" x14ac:dyDescent="0.3"/>
    <row r="724" s="19" customFormat="1" x14ac:dyDescent="0.3"/>
    <row r="725" s="19" customFormat="1" x14ac:dyDescent="0.3"/>
    <row r="726" s="19" customFormat="1" x14ac:dyDescent="0.3"/>
    <row r="727" s="19" customFormat="1" x14ac:dyDescent="0.3"/>
    <row r="728" s="19" customFormat="1" x14ac:dyDescent="0.3"/>
    <row r="729" s="19" customFormat="1" x14ac:dyDescent="0.3"/>
    <row r="730" s="19" customFormat="1" x14ac:dyDescent="0.3"/>
    <row r="731" s="19" customFormat="1" x14ac:dyDescent="0.3"/>
    <row r="732" s="19" customFormat="1" x14ac:dyDescent="0.3"/>
    <row r="733" s="19" customFormat="1" x14ac:dyDescent="0.3"/>
    <row r="734" s="19" customFormat="1" x14ac:dyDescent="0.3"/>
    <row r="735" s="19" customFormat="1" x14ac:dyDescent="0.3"/>
    <row r="736" s="19" customFormat="1" x14ac:dyDescent="0.3"/>
    <row r="737" s="19" customFormat="1" x14ac:dyDescent="0.3"/>
    <row r="738" s="19" customFormat="1" x14ac:dyDescent="0.3"/>
    <row r="739" s="19" customFormat="1" x14ac:dyDescent="0.3"/>
    <row r="740" s="19" customFormat="1" x14ac:dyDescent="0.3"/>
    <row r="741" s="19" customFormat="1" x14ac:dyDescent="0.3"/>
    <row r="742" s="19" customFormat="1" x14ac:dyDescent="0.3"/>
    <row r="743" s="19" customFormat="1" x14ac:dyDescent="0.3"/>
    <row r="744" s="19" customFormat="1" x14ac:dyDescent="0.3"/>
    <row r="745" s="19" customFormat="1" x14ac:dyDescent="0.3"/>
    <row r="746" s="19" customFormat="1" x14ac:dyDescent="0.3"/>
    <row r="747" s="19" customFormat="1" x14ac:dyDescent="0.3"/>
    <row r="748" s="19" customFormat="1" x14ac:dyDescent="0.3"/>
    <row r="749" s="19" customFormat="1" x14ac:dyDescent="0.3"/>
    <row r="750" s="19" customFormat="1" x14ac:dyDescent="0.3"/>
    <row r="751" s="19" customFormat="1" x14ac:dyDescent="0.3"/>
    <row r="752" s="19" customFormat="1" x14ac:dyDescent="0.3"/>
    <row r="753" s="19" customFormat="1" x14ac:dyDescent="0.3"/>
    <row r="754" s="19" customFormat="1" x14ac:dyDescent="0.3"/>
    <row r="755" s="19" customFormat="1" x14ac:dyDescent="0.3"/>
    <row r="756" s="19" customFormat="1" x14ac:dyDescent="0.3"/>
    <row r="757" s="19" customFormat="1" x14ac:dyDescent="0.3"/>
    <row r="758" s="19" customFormat="1" x14ac:dyDescent="0.3"/>
    <row r="759" s="19" customFormat="1" x14ac:dyDescent="0.3"/>
    <row r="760" s="19" customFormat="1" x14ac:dyDescent="0.3"/>
    <row r="761" s="19" customFormat="1" x14ac:dyDescent="0.3"/>
    <row r="762" s="19" customFormat="1" x14ac:dyDescent="0.3"/>
    <row r="763" s="19" customFormat="1" x14ac:dyDescent="0.3"/>
    <row r="764" s="19" customFormat="1" x14ac:dyDescent="0.3"/>
    <row r="765" s="19" customFormat="1" x14ac:dyDescent="0.3"/>
    <row r="766" s="19" customFormat="1" x14ac:dyDescent="0.3"/>
    <row r="767" s="19" customFormat="1" x14ac:dyDescent="0.3"/>
    <row r="768" s="19" customFormat="1" x14ac:dyDescent="0.3"/>
    <row r="769" s="19" customFormat="1" x14ac:dyDescent="0.3"/>
    <row r="770" s="19" customFormat="1" x14ac:dyDescent="0.3"/>
    <row r="771" s="19" customFormat="1" x14ac:dyDescent="0.3"/>
    <row r="772" s="19" customFormat="1" x14ac:dyDescent="0.3"/>
    <row r="773" s="19" customFormat="1" x14ac:dyDescent="0.3"/>
    <row r="774" s="19" customFormat="1" x14ac:dyDescent="0.3"/>
    <row r="775" s="19" customFormat="1" x14ac:dyDescent="0.3"/>
    <row r="776" s="19" customFormat="1" x14ac:dyDescent="0.3"/>
    <row r="777" s="19" customFormat="1" x14ac:dyDescent="0.3"/>
    <row r="778" s="19" customFormat="1" x14ac:dyDescent="0.3"/>
    <row r="779" s="19" customFormat="1" x14ac:dyDescent="0.3"/>
    <row r="780" s="19" customFormat="1" x14ac:dyDescent="0.3"/>
    <row r="781" s="19" customFormat="1" x14ac:dyDescent="0.3"/>
    <row r="782" s="19" customFormat="1" x14ac:dyDescent="0.3"/>
    <row r="783" s="19" customFormat="1" x14ac:dyDescent="0.3"/>
    <row r="784" s="19" customFormat="1" x14ac:dyDescent="0.3"/>
    <row r="785" s="19" customFormat="1" x14ac:dyDescent="0.3"/>
    <row r="786" s="19" customFormat="1" x14ac:dyDescent="0.3"/>
    <row r="787" s="19" customFormat="1" x14ac:dyDescent="0.3"/>
    <row r="788" s="19" customFormat="1" x14ac:dyDescent="0.3"/>
    <row r="789" s="19" customFormat="1" x14ac:dyDescent="0.3"/>
    <row r="790" s="19" customFormat="1" x14ac:dyDescent="0.3"/>
    <row r="791" s="19" customFormat="1" x14ac:dyDescent="0.3"/>
    <row r="792" s="19" customFormat="1" x14ac:dyDescent="0.3"/>
    <row r="793" s="19" customFormat="1" x14ac:dyDescent="0.3"/>
    <row r="794" s="19" customFormat="1" x14ac:dyDescent="0.3"/>
    <row r="795" s="19" customFormat="1" x14ac:dyDescent="0.3"/>
    <row r="796" s="19" customFormat="1" x14ac:dyDescent="0.3"/>
    <row r="797" s="19" customFormat="1" x14ac:dyDescent="0.3"/>
    <row r="798" s="19" customFormat="1" x14ac:dyDescent="0.3"/>
    <row r="799" s="19" customFormat="1" x14ac:dyDescent="0.3"/>
    <row r="800" s="19" customFormat="1" x14ac:dyDescent="0.3"/>
    <row r="801" s="19" customFormat="1" x14ac:dyDescent="0.3"/>
    <row r="802" s="19" customFormat="1" x14ac:dyDescent="0.3"/>
    <row r="803" s="19" customFormat="1" x14ac:dyDescent="0.3"/>
    <row r="804" s="19" customFormat="1" x14ac:dyDescent="0.3"/>
    <row r="805" s="19" customFormat="1" x14ac:dyDescent="0.3"/>
    <row r="806" s="19" customFormat="1" x14ac:dyDescent="0.3"/>
    <row r="807" s="19" customFormat="1" x14ac:dyDescent="0.3"/>
    <row r="808" s="19" customFormat="1" x14ac:dyDescent="0.3"/>
    <row r="809" s="19" customFormat="1" x14ac:dyDescent="0.3"/>
    <row r="810" s="19" customFormat="1" x14ac:dyDescent="0.3"/>
    <row r="811" s="19" customFormat="1" x14ac:dyDescent="0.3"/>
    <row r="812" s="19" customFormat="1" x14ac:dyDescent="0.3"/>
    <row r="813" s="19" customFormat="1" x14ac:dyDescent="0.3"/>
    <row r="814" s="19" customFormat="1" x14ac:dyDescent="0.3"/>
    <row r="815" s="19" customFormat="1" x14ac:dyDescent="0.3"/>
    <row r="816" s="19" customFormat="1" x14ac:dyDescent="0.3"/>
    <row r="817" s="19" customFormat="1" x14ac:dyDescent="0.3"/>
    <row r="818" s="19" customFormat="1" x14ac:dyDescent="0.3"/>
    <row r="819" s="19" customFormat="1" x14ac:dyDescent="0.3"/>
    <row r="820" s="19" customFormat="1" x14ac:dyDescent="0.3"/>
    <row r="821" s="19" customFormat="1" x14ac:dyDescent="0.3"/>
    <row r="822" s="19" customFormat="1" x14ac:dyDescent="0.3"/>
    <row r="823" s="19" customFormat="1" x14ac:dyDescent="0.3"/>
    <row r="824" s="19" customFormat="1" x14ac:dyDescent="0.3"/>
    <row r="825" s="19" customFormat="1" x14ac:dyDescent="0.3"/>
    <row r="826" s="19" customFormat="1" x14ac:dyDescent="0.3"/>
    <row r="827" s="19" customFormat="1" x14ac:dyDescent="0.3"/>
    <row r="828" s="19" customFormat="1" x14ac:dyDescent="0.3"/>
    <row r="829" s="19" customFormat="1" x14ac:dyDescent="0.3"/>
    <row r="830" s="19" customFormat="1" x14ac:dyDescent="0.3"/>
    <row r="831" s="19" customFormat="1" x14ac:dyDescent="0.3"/>
    <row r="832" s="19" customFormat="1" x14ac:dyDescent="0.3"/>
    <row r="833" s="19" customFormat="1" x14ac:dyDescent="0.3"/>
    <row r="834" s="19" customFormat="1" x14ac:dyDescent="0.3"/>
    <row r="835" s="19" customFormat="1" x14ac:dyDescent="0.3"/>
    <row r="836" s="19" customFormat="1" x14ac:dyDescent="0.3"/>
    <row r="837" s="19" customFormat="1" x14ac:dyDescent="0.3"/>
    <row r="838" s="19" customFormat="1" x14ac:dyDescent="0.3"/>
    <row r="839" s="19" customFormat="1" x14ac:dyDescent="0.3"/>
    <row r="840" s="19" customFormat="1" x14ac:dyDescent="0.3"/>
    <row r="841" s="19" customFormat="1" x14ac:dyDescent="0.3"/>
    <row r="842" s="19" customFormat="1" x14ac:dyDescent="0.3"/>
    <row r="843" s="19" customFormat="1" x14ac:dyDescent="0.3"/>
    <row r="844" s="19" customFormat="1" x14ac:dyDescent="0.3"/>
    <row r="845" s="19" customFormat="1" x14ac:dyDescent="0.3"/>
    <row r="846" s="19" customFormat="1" x14ac:dyDescent="0.3"/>
    <row r="847" s="19" customFormat="1" x14ac:dyDescent="0.3"/>
    <row r="848" s="19" customFormat="1" x14ac:dyDescent="0.3"/>
    <row r="849" s="19" customFormat="1" x14ac:dyDescent="0.3"/>
    <row r="850" s="19" customFormat="1" x14ac:dyDescent="0.3"/>
    <row r="851" s="19" customFormat="1" x14ac:dyDescent="0.3"/>
    <row r="852" s="19" customFormat="1" x14ac:dyDescent="0.3"/>
    <row r="853" s="19" customFormat="1" x14ac:dyDescent="0.3"/>
    <row r="854" s="19" customFormat="1" x14ac:dyDescent="0.3"/>
    <row r="855" s="19" customFormat="1" x14ac:dyDescent="0.3"/>
    <row r="856" s="19" customFormat="1" x14ac:dyDescent="0.3"/>
    <row r="857" s="19" customFormat="1" x14ac:dyDescent="0.3"/>
    <row r="858" s="19" customFormat="1" x14ac:dyDescent="0.3"/>
    <row r="859" s="19" customFormat="1" x14ac:dyDescent="0.3"/>
    <row r="860" s="19" customFormat="1" x14ac:dyDescent="0.3"/>
    <row r="861" s="19" customFormat="1" x14ac:dyDescent="0.3"/>
    <row r="862" s="19" customFormat="1" x14ac:dyDescent="0.3"/>
    <row r="863" s="19" customFormat="1" x14ac:dyDescent="0.3"/>
    <row r="864" s="19" customFormat="1" x14ac:dyDescent="0.3"/>
    <row r="865" s="19" customFormat="1" x14ac:dyDescent="0.3"/>
    <row r="866" s="19" customFormat="1" x14ac:dyDescent="0.3"/>
    <row r="867" s="19" customFormat="1" x14ac:dyDescent="0.3"/>
    <row r="868" s="19" customFormat="1" x14ac:dyDescent="0.3"/>
    <row r="869" s="19" customFormat="1" x14ac:dyDescent="0.3"/>
    <row r="870" s="19" customFormat="1" x14ac:dyDescent="0.3"/>
    <row r="871" s="19" customFormat="1" x14ac:dyDescent="0.3"/>
    <row r="872" s="19" customFormat="1" x14ac:dyDescent="0.3"/>
    <row r="873" s="19" customFormat="1" x14ac:dyDescent="0.3"/>
    <row r="874" s="19" customFormat="1" x14ac:dyDescent="0.3"/>
    <row r="875" s="19" customFormat="1" x14ac:dyDescent="0.3"/>
    <row r="876" s="19" customFormat="1" x14ac:dyDescent="0.3"/>
    <row r="877" s="19" customFormat="1" x14ac:dyDescent="0.3"/>
    <row r="878" s="19" customFormat="1" x14ac:dyDescent="0.3"/>
    <row r="879" s="19" customFormat="1" x14ac:dyDescent="0.3"/>
    <row r="880" s="19" customFormat="1" x14ac:dyDescent="0.3"/>
    <row r="881" s="19" customFormat="1" x14ac:dyDescent="0.3"/>
    <row r="882" s="19" customFormat="1" x14ac:dyDescent="0.3"/>
    <row r="883" s="19" customFormat="1" x14ac:dyDescent="0.3"/>
    <row r="884" s="19" customFormat="1" x14ac:dyDescent="0.3"/>
    <row r="885" s="19" customFormat="1" x14ac:dyDescent="0.3"/>
    <row r="886" s="19" customFormat="1" x14ac:dyDescent="0.3"/>
    <row r="887" s="19" customFormat="1" x14ac:dyDescent="0.3"/>
    <row r="888" s="19" customFormat="1" x14ac:dyDescent="0.3"/>
    <row r="889" s="19" customFormat="1" x14ac:dyDescent="0.3"/>
    <row r="890" s="19" customFormat="1" x14ac:dyDescent="0.3"/>
    <row r="891" s="19" customFormat="1" x14ac:dyDescent="0.3"/>
    <row r="892" s="19" customFormat="1" x14ac:dyDescent="0.3"/>
    <row r="893" s="19" customFormat="1" x14ac:dyDescent="0.3"/>
    <row r="894" s="19" customFormat="1" x14ac:dyDescent="0.3"/>
    <row r="895" s="19" customFormat="1" x14ac:dyDescent="0.3"/>
    <row r="896" s="19" customFormat="1" x14ac:dyDescent="0.3"/>
    <row r="897" s="19" customFormat="1" x14ac:dyDescent="0.3"/>
    <row r="898" s="19" customFormat="1" x14ac:dyDescent="0.3"/>
    <row r="899" s="19" customFormat="1" x14ac:dyDescent="0.3"/>
    <row r="900" s="19" customFormat="1" x14ac:dyDescent="0.3"/>
    <row r="901" s="19" customFormat="1" x14ac:dyDescent="0.3"/>
    <row r="902" s="19" customFormat="1" x14ac:dyDescent="0.3"/>
    <row r="903" s="19" customFormat="1" x14ac:dyDescent="0.3"/>
    <row r="904" s="19" customFormat="1" x14ac:dyDescent="0.3"/>
    <row r="905" s="19" customFormat="1" x14ac:dyDescent="0.3"/>
    <row r="906" s="19" customFormat="1" x14ac:dyDescent="0.3"/>
    <row r="907" s="19" customFormat="1" x14ac:dyDescent="0.3"/>
    <row r="908" s="19" customFormat="1" x14ac:dyDescent="0.3"/>
    <row r="909" s="19" customFormat="1" x14ac:dyDescent="0.3"/>
    <row r="910" s="19" customFormat="1" x14ac:dyDescent="0.3"/>
    <row r="911" s="19" customFormat="1" x14ac:dyDescent="0.3"/>
    <row r="912" s="19" customFormat="1" x14ac:dyDescent="0.3"/>
    <row r="913" s="19" customFormat="1" x14ac:dyDescent="0.3"/>
    <row r="914" s="19" customFormat="1" x14ac:dyDescent="0.3"/>
    <row r="915" s="19" customFormat="1" x14ac:dyDescent="0.3"/>
    <row r="916" s="19" customFormat="1" x14ac:dyDescent="0.3"/>
    <row r="917" s="19" customFormat="1" x14ac:dyDescent="0.3"/>
    <row r="918" s="19" customFormat="1" x14ac:dyDescent="0.3"/>
    <row r="919" s="19" customFormat="1" x14ac:dyDescent="0.3"/>
    <row r="920" s="19" customFormat="1" x14ac:dyDescent="0.3"/>
    <row r="921" s="19" customFormat="1" x14ac:dyDescent="0.3"/>
    <row r="922" s="19" customFormat="1" x14ac:dyDescent="0.3"/>
    <row r="923" s="19" customFormat="1" x14ac:dyDescent="0.3"/>
    <row r="924" s="19" customFormat="1" x14ac:dyDescent="0.3"/>
    <row r="925" s="19" customFormat="1" x14ac:dyDescent="0.3"/>
    <row r="926" s="19" customFormat="1" x14ac:dyDescent="0.3"/>
    <row r="927" s="19" customFormat="1" x14ac:dyDescent="0.3"/>
    <row r="928" s="19" customFormat="1" x14ac:dyDescent="0.3"/>
    <row r="929" s="19" customFormat="1" x14ac:dyDescent="0.3"/>
    <row r="930" s="19" customFormat="1" x14ac:dyDescent="0.3"/>
    <row r="931" s="19" customFormat="1" x14ac:dyDescent="0.3"/>
    <row r="932" s="19" customFormat="1" x14ac:dyDescent="0.3"/>
    <row r="933" s="19" customFormat="1" x14ac:dyDescent="0.3"/>
    <row r="934" s="19" customFormat="1" x14ac:dyDescent="0.3"/>
    <row r="935" s="19" customFormat="1" x14ac:dyDescent="0.3"/>
    <row r="936" s="19" customFormat="1" x14ac:dyDescent="0.3"/>
    <row r="937" s="19" customFormat="1" x14ac:dyDescent="0.3"/>
    <row r="938" s="19" customFormat="1" x14ac:dyDescent="0.3"/>
    <row r="939" s="19" customFormat="1" x14ac:dyDescent="0.3"/>
    <row r="940" s="19" customFormat="1" x14ac:dyDescent="0.3"/>
    <row r="941" s="19" customFormat="1" x14ac:dyDescent="0.3"/>
    <row r="942" s="19" customFormat="1" x14ac:dyDescent="0.3"/>
    <row r="943" s="19" customFormat="1" x14ac:dyDescent="0.3"/>
    <row r="944" s="19" customFormat="1" x14ac:dyDescent="0.3"/>
    <row r="945" s="19" customFormat="1" x14ac:dyDescent="0.3"/>
    <row r="946" s="19" customFormat="1" x14ac:dyDescent="0.3"/>
    <row r="947" s="19" customFormat="1" x14ac:dyDescent="0.3"/>
    <row r="948" s="19" customFormat="1" x14ac:dyDescent="0.3"/>
    <row r="949" s="19" customFormat="1" x14ac:dyDescent="0.3"/>
    <row r="950" s="19" customFormat="1" x14ac:dyDescent="0.3"/>
    <row r="951" s="19" customFormat="1" x14ac:dyDescent="0.3"/>
    <row r="952" s="19" customFormat="1" x14ac:dyDescent="0.3"/>
    <row r="953" s="19" customFormat="1" x14ac:dyDescent="0.3"/>
    <row r="954" s="19" customFormat="1" x14ac:dyDescent="0.3"/>
    <row r="955" s="19" customFormat="1" x14ac:dyDescent="0.3"/>
    <row r="956" s="19" customFormat="1" x14ac:dyDescent="0.3"/>
    <row r="957" s="19" customFormat="1" x14ac:dyDescent="0.3"/>
    <row r="958" s="19" customFormat="1" x14ac:dyDescent="0.3"/>
    <row r="959" s="19" customFormat="1" x14ac:dyDescent="0.3"/>
    <row r="960" s="19" customFormat="1" x14ac:dyDescent="0.3"/>
    <row r="961" s="19" customFormat="1" x14ac:dyDescent="0.3"/>
    <row r="962" s="19" customFormat="1" x14ac:dyDescent="0.3"/>
    <row r="963" s="19" customFormat="1" x14ac:dyDescent="0.3"/>
    <row r="964" s="19" customFormat="1" x14ac:dyDescent="0.3"/>
    <row r="965" s="19" customFormat="1" x14ac:dyDescent="0.3"/>
    <row r="966" s="19" customFormat="1" x14ac:dyDescent="0.3"/>
    <row r="967" s="19" customFormat="1" x14ac:dyDescent="0.3"/>
  </sheetData>
  <mergeCells count="7">
    <mergeCell ref="A16:G16"/>
    <mergeCell ref="A1:G1"/>
    <mergeCell ref="F2:G2"/>
    <mergeCell ref="B2:C2"/>
    <mergeCell ref="D2:E2"/>
    <mergeCell ref="A12:G12"/>
    <mergeCell ref="A4:G4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&amp;R&amp;[27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E4" activeCellId="2" sqref="A4:A10 C4:C10 A1:XFD1048576"/>
    </sheetView>
  </sheetViews>
  <sheetFormatPr defaultRowHeight="14.4" x14ac:dyDescent="0.3"/>
  <cols>
    <col min="1" max="1" width="41.6640625" customWidth="1"/>
  </cols>
  <sheetData>
    <row r="3" spans="1:5" x14ac:dyDescent="0.25">
      <c r="A3" s="44" t="s">
        <v>147</v>
      </c>
      <c r="B3" s="22" t="s">
        <v>164</v>
      </c>
      <c r="C3" s="22"/>
      <c r="D3" t="s">
        <v>165</v>
      </c>
    </row>
    <row r="4" spans="1:5" x14ac:dyDescent="0.25">
      <c r="A4" s="45" t="s">
        <v>116</v>
      </c>
      <c r="B4" s="46">
        <v>151</v>
      </c>
      <c r="C4" s="47">
        <v>2.1893576917500361</v>
      </c>
      <c r="D4" s="48">
        <v>101</v>
      </c>
      <c r="E4" s="49">
        <v>1.4644048136871102</v>
      </c>
    </row>
    <row r="5" spans="1:5" x14ac:dyDescent="0.25">
      <c r="A5" s="45" t="s">
        <v>117</v>
      </c>
      <c r="B5" s="46">
        <v>133</v>
      </c>
      <c r="C5" s="47">
        <v>1.9283746556473829</v>
      </c>
      <c r="D5" s="48">
        <v>102</v>
      </c>
      <c r="E5" s="49">
        <v>1.4789038712483689</v>
      </c>
    </row>
    <row r="6" spans="1:5" x14ac:dyDescent="0.25">
      <c r="A6" s="45" t="s">
        <v>118</v>
      </c>
      <c r="B6" s="46">
        <v>47</v>
      </c>
      <c r="C6" s="47">
        <v>0.68145570537915034</v>
      </c>
      <c r="D6" s="48">
        <v>8</v>
      </c>
      <c r="E6" s="49">
        <v>0.11599246049006816</v>
      </c>
    </row>
    <row r="7" spans="1:5" x14ac:dyDescent="0.25">
      <c r="A7" s="45" t="s">
        <v>119</v>
      </c>
      <c r="B7" s="46">
        <v>29</v>
      </c>
      <c r="C7" s="47">
        <v>0.42047266927649701</v>
      </c>
      <c r="D7" s="48">
        <v>32</v>
      </c>
      <c r="E7" s="49">
        <v>0.46396984196027263</v>
      </c>
    </row>
    <row r="8" spans="1:5" x14ac:dyDescent="0.25">
      <c r="A8" s="45" t="s">
        <v>120</v>
      </c>
      <c r="B8" s="46">
        <v>117</v>
      </c>
      <c r="C8" s="47">
        <v>1.6963897346672467</v>
      </c>
      <c r="D8" s="48">
        <v>10</v>
      </c>
      <c r="E8" s="49">
        <v>0.14499057561258519</v>
      </c>
    </row>
    <row r="9" spans="1:5" x14ac:dyDescent="0.25">
      <c r="A9" s="45" t="s">
        <v>121</v>
      </c>
      <c r="B9" s="46">
        <v>73</v>
      </c>
      <c r="C9" s="47">
        <v>1.0584312019718718</v>
      </c>
      <c r="D9" s="48">
        <v>63</v>
      </c>
      <c r="E9" s="49">
        <v>0.91344062635928658</v>
      </c>
    </row>
    <row r="10" spans="1:5" x14ac:dyDescent="0.25">
      <c r="A10" s="45" t="s">
        <v>122</v>
      </c>
      <c r="B10" s="46">
        <v>227</v>
      </c>
      <c r="C10" s="47">
        <v>3.291286066405684</v>
      </c>
      <c r="D10" s="48">
        <v>232</v>
      </c>
      <c r="E10" s="49">
        <v>3.3637813542119761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view="pageBreakPreview" zoomScaleNormal="100" zoomScaleSheetLayoutView="100" workbookViewId="0">
      <selection activeCell="M12" sqref="M12"/>
    </sheetView>
  </sheetViews>
  <sheetFormatPr defaultColWidth="9.109375" defaultRowHeight="14.4" x14ac:dyDescent="0.3"/>
  <cols>
    <col min="1" max="1" width="42.5546875" style="21" customWidth="1"/>
    <col min="2" max="3" width="11.77734375" style="21" customWidth="1"/>
    <col min="4" max="4" width="11.77734375" style="259" customWidth="1"/>
    <col min="5" max="5" width="11.77734375" style="17" customWidth="1"/>
    <col min="6" max="8" width="0" style="19" hidden="1" customWidth="1"/>
    <col min="9" max="55" width="9.109375" style="19"/>
    <col min="56" max="16384" width="9.109375" style="21"/>
  </cols>
  <sheetData>
    <row r="1" spans="1:5" ht="33.75" customHeight="1" thickTop="1" thickBot="1" x14ac:dyDescent="0.3">
      <c r="A1" s="875" t="s">
        <v>1043</v>
      </c>
      <c r="B1" s="876"/>
      <c r="C1" s="876"/>
      <c r="D1" s="876"/>
      <c r="E1" s="877"/>
    </row>
    <row r="2" spans="1:5" ht="15.6" thickTop="1" thickBot="1" x14ac:dyDescent="0.35">
      <c r="A2" s="793"/>
      <c r="B2" s="794"/>
      <c r="C2" s="795"/>
      <c r="D2" s="870" t="s">
        <v>361</v>
      </c>
      <c r="E2" s="870"/>
    </row>
    <row r="3" spans="1:5" ht="30" thickTop="1" thickBot="1" x14ac:dyDescent="0.35">
      <c r="A3" s="448"/>
      <c r="B3" s="689" t="s">
        <v>50</v>
      </c>
      <c r="C3" s="689" t="s">
        <v>369</v>
      </c>
      <c r="D3" s="689" t="s">
        <v>70</v>
      </c>
      <c r="E3" s="728" t="s">
        <v>1040</v>
      </c>
    </row>
    <row r="4" spans="1:5" ht="16.5" thickTop="1" thickBot="1" x14ac:dyDescent="0.3">
      <c r="A4" s="906" t="s">
        <v>373</v>
      </c>
      <c r="B4" s="906"/>
      <c r="C4" s="906"/>
      <c r="D4" s="906"/>
      <c r="E4" s="906"/>
    </row>
    <row r="5" spans="1:5" ht="16.5" thickTop="1" thickBot="1" x14ac:dyDescent="0.3">
      <c r="A5" s="522" t="s">
        <v>151</v>
      </c>
      <c r="B5" s="594">
        <v>8</v>
      </c>
      <c r="C5" s="594">
        <v>25</v>
      </c>
      <c r="D5" s="594">
        <v>33</v>
      </c>
      <c r="E5" s="595">
        <v>0.58365758754863817</v>
      </c>
    </row>
    <row r="6" spans="1:5" ht="16.5" thickTop="1" thickBot="1" x14ac:dyDescent="0.3">
      <c r="A6" s="524" t="s">
        <v>381</v>
      </c>
      <c r="B6" s="594">
        <v>2</v>
      </c>
      <c r="C6" s="594">
        <v>3</v>
      </c>
      <c r="D6" s="594">
        <v>5</v>
      </c>
      <c r="E6" s="595">
        <v>8.8432967810399721E-2</v>
      </c>
    </row>
    <row r="7" spans="1:5" ht="16.5" thickTop="1" thickBot="1" x14ac:dyDescent="0.3">
      <c r="A7" s="525" t="s">
        <v>114</v>
      </c>
      <c r="B7" s="399">
        <v>10</v>
      </c>
      <c r="C7" s="399">
        <v>28</v>
      </c>
      <c r="D7" s="399">
        <v>38</v>
      </c>
      <c r="E7" s="596">
        <v>0.67209055535903783</v>
      </c>
    </row>
    <row r="8" spans="1:5" ht="16.5" thickTop="1" thickBot="1" x14ac:dyDescent="0.3">
      <c r="A8" s="871" t="s">
        <v>374</v>
      </c>
      <c r="B8" s="872"/>
      <c r="C8" s="872"/>
      <c r="D8" s="872"/>
      <c r="E8" s="873"/>
    </row>
    <row r="9" spans="1:5" ht="16.5" thickTop="1" thickBot="1" x14ac:dyDescent="0.3">
      <c r="A9" s="517" t="s">
        <v>151</v>
      </c>
      <c r="B9" s="597">
        <v>3</v>
      </c>
      <c r="C9" s="597">
        <v>36</v>
      </c>
      <c r="D9" s="597">
        <v>39</v>
      </c>
      <c r="E9" s="598">
        <v>0.68977714892111786</v>
      </c>
    </row>
    <row r="10" spans="1:5" ht="16.5" thickTop="1" thickBot="1" x14ac:dyDescent="0.3">
      <c r="A10" s="519" t="s">
        <v>381</v>
      </c>
      <c r="B10" s="597">
        <v>0</v>
      </c>
      <c r="C10" s="597">
        <v>6</v>
      </c>
      <c r="D10" s="597">
        <v>6</v>
      </c>
      <c r="E10" s="598">
        <v>0.10611956137247967</v>
      </c>
    </row>
    <row r="11" spans="1:5" ht="16.5" thickTop="1" thickBot="1" x14ac:dyDescent="0.3">
      <c r="A11" s="520" t="s">
        <v>114</v>
      </c>
      <c r="B11" s="403">
        <v>3</v>
      </c>
      <c r="C11" s="403">
        <v>42</v>
      </c>
      <c r="D11" s="403">
        <v>45</v>
      </c>
      <c r="E11" s="599">
        <v>0.79589671029359743</v>
      </c>
    </row>
    <row r="12" spans="1:5" ht="16.5" thickTop="1" thickBot="1" x14ac:dyDescent="0.3">
      <c r="A12" s="871" t="s">
        <v>355</v>
      </c>
      <c r="B12" s="872"/>
      <c r="C12" s="872"/>
      <c r="D12" s="872"/>
      <c r="E12" s="873"/>
    </row>
    <row r="13" spans="1:5" ht="16.5" thickTop="1" thickBot="1" x14ac:dyDescent="0.3">
      <c r="A13" s="522" t="s">
        <v>151</v>
      </c>
      <c r="B13" s="594">
        <v>3</v>
      </c>
      <c r="C13" s="594">
        <v>2</v>
      </c>
      <c r="D13" s="594">
        <v>5</v>
      </c>
      <c r="E13" s="595">
        <v>8.8432967810399721E-2</v>
      </c>
    </row>
    <row r="14" spans="1:5" ht="16.5" thickTop="1" thickBot="1" x14ac:dyDescent="0.3">
      <c r="A14" s="524" t="s">
        <v>381</v>
      </c>
      <c r="B14" s="594">
        <v>0</v>
      </c>
      <c r="C14" s="594">
        <v>0</v>
      </c>
      <c r="D14" s="594">
        <v>0</v>
      </c>
      <c r="E14" s="595">
        <v>0</v>
      </c>
    </row>
    <row r="15" spans="1:5" ht="16.5" thickTop="1" thickBot="1" x14ac:dyDescent="0.3">
      <c r="A15" s="525" t="s">
        <v>114</v>
      </c>
      <c r="B15" s="399">
        <v>3</v>
      </c>
      <c r="C15" s="399">
        <v>2</v>
      </c>
      <c r="D15" s="399">
        <v>5</v>
      </c>
      <c r="E15" s="596">
        <v>8.8432967810399721E-2</v>
      </c>
    </row>
    <row r="16" spans="1:5" ht="16.5" thickTop="1" thickBot="1" x14ac:dyDescent="0.3">
      <c r="A16" s="871" t="s">
        <v>53</v>
      </c>
      <c r="B16" s="872"/>
      <c r="C16" s="872"/>
      <c r="D16" s="872"/>
      <c r="E16" s="873"/>
    </row>
    <row r="17" spans="1:6" ht="16.5" thickTop="1" thickBot="1" x14ac:dyDescent="0.3">
      <c r="A17" s="517" t="s">
        <v>151</v>
      </c>
      <c r="B17" s="597">
        <v>0</v>
      </c>
      <c r="C17" s="597">
        <v>10</v>
      </c>
      <c r="D17" s="597">
        <v>10</v>
      </c>
      <c r="E17" s="598">
        <v>0.17686593562079944</v>
      </c>
    </row>
    <row r="18" spans="1:6" ht="16.5" thickTop="1" thickBot="1" x14ac:dyDescent="0.3">
      <c r="A18" s="519" t="s">
        <v>381</v>
      </c>
      <c r="B18" s="597">
        <v>0</v>
      </c>
      <c r="C18" s="597">
        <v>5</v>
      </c>
      <c r="D18" s="597">
        <v>5</v>
      </c>
      <c r="E18" s="598">
        <v>8.8432967810399721E-2</v>
      </c>
    </row>
    <row r="19" spans="1:6" ht="16.5" thickTop="1" thickBot="1" x14ac:dyDescent="0.3">
      <c r="A19" s="520" t="s">
        <v>114</v>
      </c>
      <c r="B19" s="403">
        <v>0</v>
      </c>
      <c r="C19" s="403">
        <v>15</v>
      </c>
      <c r="D19" s="403">
        <v>15</v>
      </c>
      <c r="E19" s="599">
        <v>0.26529890343119911</v>
      </c>
    </row>
    <row r="20" spans="1:6" ht="16.5" thickTop="1" thickBot="1" x14ac:dyDescent="0.3">
      <c r="A20" s="871" t="s">
        <v>356</v>
      </c>
      <c r="B20" s="872"/>
      <c r="C20" s="872"/>
      <c r="D20" s="872"/>
      <c r="E20" s="873"/>
    </row>
    <row r="21" spans="1:6" ht="16.5" thickTop="1" thickBot="1" x14ac:dyDescent="0.3">
      <c r="A21" s="522" t="s">
        <v>151</v>
      </c>
      <c r="B21" s="594">
        <v>0</v>
      </c>
      <c r="C21" s="594">
        <v>33</v>
      </c>
      <c r="D21" s="594">
        <v>33</v>
      </c>
      <c r="E21" s="595">
        <v>0.58365758754863817</v>
      </c>
    </row>
    <row r="22" spans="1:6" ht="16.5" thickTop="1" thickBot="1" x14ac:dyDescent="0.3">
      <c r="A22" s="524" t="s">
        <v>381</v>
      </c>
      <c r="B22" s="594">
        <v>0</v>
      </c>
      <c r="C22" s="594">
        <v>7</v>
      </c>
      <c r="D22" s="594">
        <v>7</v>
      </c>
      <c r="E22" s="595">
        <v>0.12380615493455961</v>
      </c>
    </row>
    <row r="23" spans="1:6" ht="16.5" thickTop="1" thickBot="1" x14ac:dyDescent="0.3">
      <c r="A23" s="525" t="s">
        <v>114</v>
      </c>
      <c r="B23" s="399">
        <v>0</v>
      </c>
      <c r="C23" s="399">
        <v>40</v>
      </c>
      <c r="D23" s="399">
        <v>40</v>
      </c>
      <c r="E23" s="596">
        <v>0.70746374248319777</v>
      </c>
    </row>
    <row r="24" spans="1:6" ht="26.25" customHeight="1" thickTop="1" x14ac:dyDescent="0.25">
      <c r="A24" s="840"/>
      <c r="B24" s="840"/>
      <c r="C24" s="840"/>
      <c r="D24" s="840"/>
      <c r="E24" s="840"/>
      <c r="F24" s="736"/>
    </row>
  </sheetData>
  <mergeCells count="8">
    <mergeCell ref="A16:E16"/>
    <mergeCell ref="A20:E20"/>
    <mergeCell ref="A24:E24"/>
    <mergeCell ref="A1:E1"/>
    <mergeCell ref="D2:E2"/>
    <mergeCell ref="A4:E4"/>
    <mergeCell ref="A8:E8"/>
    <mergeCell ref="A12:E12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&amp;R&amp;[27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5"/>
  <sheetViews>
    <sheetView view="pageBreakPreview" zoomScale="70" zoomScaleNormal="100" zoomScaleSheetLayoutView="70" workbookViewId="0">
      <selection activeCell="O3" sqref="O3"/>
    </sheetView>
  </sheetViews>
  <sheetFormatPr defaultRowHeight="14.4" x14ac:dyDescent="0.3"/>
  <cols>
    <col min="1" max="1" width="36.21875" style="607" customWidth="1"/>
    <col min="2" max="2" width="16.6640625" style="297" customWidth="1"/>
    <col min="3" max="3" width="11.6640625" style="298" customWidth="1"/>
    <col min="4" max="4" width="10.6640625" style="298" customWidth="1"/>
    <col min="5" max="5" width="10.88671875" style="298" customWidth="1"/>
    <col min="6" max="6" width="9.109375" style="298"/>
    <col min="7" max="7" width="12.5546875" style="695" customWidth="1"/>
    <col min="8" max="8" width="12.33203125" style="695" customWidth="1"/>
    <col min="9" max="9" width="11.5546875" style="72" customWidth="1"/>
  </cols>
  <sheetData>
    <row r="1" spans="1:9" s="260" customFormat="1" ht="15.75" thickBot="1" x14ac:dyDescent="0.3">
      <c r="A1" s="910" t="s">
        <v>1044</v>
      </c>
      <c r="B1" s="911"/>
      <c r="C1" s="911"/>
      <c r="D1" s="911"/>
      <c r="E1" s="911"/>
      <c r="F1" s="911"/>
      <c r="G1" s="911"/>
      <c r="H1" s="911"/>
      <c r="I1" s="911"/>
    </row>
    <row r="2" spans="1:9" ht="46.5" customHeight="1" thickTop="1" thickBot="1" x14ac:dyDescent="0.35">
      <c r="A2" s="604"/>
      <c r="B2" s="907" t="s">
        <v>139</v>
      </c>
      <c r="C2" s="907"/>
      <c r="D2" s="690" t="s">
        <v>376</v>
      </c>
      <c r="E2" s="907" t="s">
        <v>377</v>
      </c>
      <c r="F2" s="907"/>
      <c r="G2" s="907"/>
      <c r="H2" s="908" t="s">
        <v>380</v>
      </c>
      <c r="I2" s="909"/>
    </row>
    <row r="3" spans="1:9" ht="58.8" thickTop="1" thickBot="1" x14ac:dyDescent="0.35">
      <c r="A3" s="605"/>
      <c r="B3" s="379" t="s">
        <v>70</v>
      </c>
      <c r="C3" s="379" t="s">
        <v>1077</v>
      </c>
      <c r="D3" s="379" t="s">
        <v>70</v>
      </c>
      <c r="E3" s="688" t="s">
        <v>378</v>
      </c>
      <c r="F3" s="379" t="s">
        <v>379</v>
      </c>
      <c r="G3" s="688" t="s">
        <v>942</v>
      </c>
      <c r="H3" s="710" t="s">
        <v>70</v>
      </c>
      <c r="I3" s="379" t="s">
        <v>1078</v>
      </c>
    </row>
    <row r="4" spans="1:9" s="260" customFormat="1" ht="15.6" thickTop="1" thickBot="1" x14ac:dyDescent="0.35">
      <c r="A4" s="603" t="s">
        <v>92</v>
      </c>
      <c r="B4" s="344">
        <v>4150</v>
      </c>
      <c r="C4" s="692">
        <f>B4/12994*100</f>
        <v>31.937817454209632</v>
      </c>
      <c r="D4" s="344">
        <v>78</v>
      </c>
      <c r="E4" s="693">
        <v>55</v>
      </c>
      <c r="F4" s="344">
        <v>30</v>
      </c>
      <c r="G4" s="693">
        <v>85</v>
      </c>
      <c r="H4" s="351">
        <v>164</v>
      </c>
      <c r="I4" s="708">
        <f>H4/854*100</f>
        <v>19.20374707259953</v>
      </c>
    </row>
    <row r="5" spans="1:9" ht="15.6" thickTop="1" thickBot="1" x14ac:dyDescent="0.35">
      <c r="A5" s="610" t="s">
        <v>195</v>
      </c>
      <c r="B5" s="449">
        <v>424</v>
      </c>
      <c r="C5" s="450">
        <f>B5/12994*100</f>
        <v>3.2630444820686471</v>
      </c>
      <c r="D5" s="619">
        <v>23</v>
      </c>
      <c r="E5" s="608">
        <v>10</v>
      </c>
      <c r="F5" s="608">
        <v>4</v>
      </c>
      <c r="G5" s="609">
        <v>14</v>
      </c>
      <c r="H5" s="620">
        <v>37</v>
      </c>
      <c r="I5" s="709">
        <f t="shared" ref="I5:I67" si="0">H5/854*100</f>
        <v>4.3325526932084308</v>
      </c>
    </row>
    <row r="6" spans="1:9" ht="16.5" thickTop="1" thickBot="1" x14ac:dyDescent="0.3">
      <c r="A6" s="610" t="s">
        <v>196</v>
      </c>
      <c r="B6" s="449">
        <v>114</v>
      </c>
      <c r="C6" s="450">
        <f t="shared" ref="C6:C21" si="1">B6/12994*100</f>
        <v>0.87732799753732493</v>
      </c>
      <c r="D6" s="619">
        <v>0</v>
      </c>
      <c r="E6" s="608">
        <v>6</v>
      </c>
      <c r="F6" s="608">
        <v>2</v>
      </c>
      <c r="G6" s="609">
        <v>8</v>
      </c>
      <c r="H6" s="620">
        <v>8</v>
      </c>
      <c r="I6" s="709">
        <f t="shared" si="0"/>
        <v>0.93676814988290402</v>
      </c>
    </row>
    <row r="7" spans="1:9" ht="16.5" thickTop="1" thickBot="1" x14ac:dyDescent="0.3">
      <c r="A7" s="610" t="s">
        <v>197</v>
      </c>
      <c r="B7" s="449">
        <v>370</v>
      </c>
      <c r="C7" s="450">
        <f t="shared" si="1"/>
        <v>2.8474680621825459</v>
      </c>
      <c r="D7" s="619">
        <v>16</v>
      </c>
      <c r="E7" s="608">
        <v>6</v>
      </c>
      <c r="F7" s="608">
        <v>6</v>
      </c>
      <c r="G7" s="609">
        <v>12</v>
      </c>
      <c r="H7" s="620">
        <v>28</v>
      </c>
      <c r="I7" s="709">
        <f t="shared" si="0"/>
        <v>3.278688524590164</v>
      </c>
    </row>
    <row r="8" spans="1:9" ht="16.5" thickTop="1" thickBot="1" x14ac:dyDescent="0.3">
      <c r="A8" s="610" t="s">
        <v>198</v>
      </c>
      <c r="B8" s="449">
        <v>745</v>
      </c>
      <c r="C8" s="450">
        <f t="shared" si="1"/>
        <v>5.7334154225026932</v>
      </c>
      <c r="D8" s="619">
        <v>14</v>
      </c>
      <c r="E8" s="608">
        <v>6</v>
      </c>
      <c r="F8" s="608">
        <v>2</v>
      </c>
      <c r="G8" s="609">
        <v>8</v>
      </c>
      <c r="H8" s="620">
        <v>22</v>
      </c>
      <c r="I8" s="709">
        <f t="shared" si="0"/>
        <v>2.5761124121779861</v>
      </c>
    </row>
    <row r="9" spans="1:9" ht="16.5" thickTop="1" thickBot="1" x14ac:dyDescent="0.3">
      <c r="A9" s="610" t="s">
        <v>199</v>
      </c>
      <c r="B9" s="449">
        <v>46</v>
      </c>
      <c r="C9" s="450">
        <f t="shared" si="1"/>
        <v>0.35400954286593811</v>
      </c>
      <c r="D9" s="619">
        <v>3</v>
      </c>
      <c r="E9" s="608">
        <v>1</v>
      </c>
      <c r="F9" s="608">
        <v>0</v>
      </c>
      <c r="G9" s="609">
        <v>1</v>
      </c>
      <c r="H9" s="620">
        <v>4</v>
      </c>
      <c r="I9" s="709">
        <f t="shared" si="0"/>
        <v>0.46838407494145201</v>
      </c>
    </row>
    <row r="10" spans="1:9" ht="16.5" thickTop="1" thickBot="1" x14ac:dyDescent="0.3">
      <c r="A10" s="610" t="s">
        <v>200</v>
      </c>
      <c r="B10" s="449">
        <v>28</v>
      </c>
      <c r="C10" s="450">
        <f t="shared" si="1"/>
        <v>0.21548406957057104</v>
      </c>
      <c r="D10" s="619">
        <v>2</v>
      </c>
      <c r="E10" s="608">
        <v>0</v>
      </c>
      <c r="F10" s="608">
        <v>0</v>
      </c>
      <c r="G10" s="609">
        <v>0</v>
      </c>
      <c r="H10" s="620">
        <v>2</v>
      </c>
      <c r="I10" s="709">
        <f t="shared" si="0"/>
        <v>0.23419203747072601</v>
      </c>
    </row>
    <row r="11" spans="1:9" ht="16.5" thickTop="1" thickBot="1" x14ac:dyDescent="0.3">
      <c r="A11" s="610" t="s">
        <v>201</v>
      </c>
      <c r="B11" s="449">
        <v>36</v>
      </c>
      <c r="C11" s="450">
        <f t="shared" si="1"/>
        <v>0.2770509465907342</v>
      </c>
      <c r="D11" s="619">
        <v>0</v>
      </c>
      <c r="E11" s="608">
        <v>2</v>
      </c>
      <c r="F11" s="608">
        <v>1</v>
      </c>
      <c r="G11" s="609">
        <v>3</v>
      </c>
      <c r="H11" s="620">
        <v>3</v>
      </c>
      <c r="I11" s="709">
        <f t="shared" si="0"/>
        <v>0.35128805620608899</v>
      </c>
    </row>
    <row r="12" spans="1:9" ht="16.5" thickTop="1" thickBot="1" x14ac:dyDescent="0.3">
      <c r="A12" s="610" t="s">
        <v>202</v>
      </c>
      <c r="B12" s="449">
        <v>293</v>
      </c>
      <c r="C12" s="450">
        <f t="shared" si="1"/>
        <v>2.2548868708634755</v>
      </c>
      <c r="D12" s="619">
        <v>1</v>
      </c>
      <c r="E12" s="608">
        <v>6</v>
      </c>
      <c r="F12" s="608">
        <v>2</v>
      </c>
      <c r="G12" s="609">
        <v>8</v>
      </c>
      <c r="H12" s="620">
        <v>9</v>
      </c>
      <c r="I12" s="709">
        <f t="shared" si="0"/>
        <v>1.053864168618267</v>
      </c>
    </row>
    <row r="13" spans="1:9" ht="16.5" thickTop="1" thickBot="1" x14ac:dyDescent="0.3">
      <c r="A13" s="610" t="s">
        <v>203</v>
      </c>
      <c r="B13" s="449">
        <v>187</v>
      </c>
      <c r="C13" s="450">
        <f t="shared" si="1"/>
        <v>1.4391257503463137</v>
      </c>
      <c r="D13" s="619">
        <v>3</v>
      </c>
      <c r="E13" s="608">
        <v>2</v>
      </c>
      <c r="F13" s="608">
        <v>0</v>
      </c>
      <c r="G13" s="609">
        <v>2</v>
      </c>
      <c r="H13" s="620">
        <v>6</v>
      </c>
      <c r="I13" s="709">
        <f t="shared" si="0"/>
        <v>0.70257611241217799</v>
      </c>
    </row>
    <row r="14" spans="1:9" ht="16.5" thickTop="1" thickBot="1" x14ac:dyDescent="0.3">
      <c r="A14" s="610" t="s">
        <v>174</v>
      </c>
      <c r="B14" s="449">
        <v>133</v>
      </c>
      <c r="C14" s="450">
        <f t="shared" si="1"/>
        <v>1.0235493304602126</v>
      </c>
      <c r="D14" s="619">
        <v>4</v>
      </c>
      <c r="E14" s="608">
        <v>0</v>
      </c>
      <c r="F14" s="608">
        <v>0</v>
      </c>
      <c r="G14" s="609">
        <v>0</v>
      </c>
      <c r="H14" s="620">
        <v>4</v>
      </c>
      <c r="I14" s="709">
        <f t="shared" si="0"/>
        <v>0.46838407494145201</v>
      </c>
    </row>
    <row r="15" spans="1:9" ht="16.5" thickTop="1" thickBot="1" x14ac:dyDescent="0.3">
      <c r="A15" s="610" t="s">
        <v>173</v>
      </c>
      <c r="B15" s="449">
        <v>881</v>
      </c>
      <c r="C15" s="450">
        <f t="shared" si="1"/>
        <v>6.7800523318454671</v>
      </c>
      <c r="D15" s="619">
        <v>3</v>
      </c>
      <c r="E15" s="608">
        <v>4</v>
      </c>
      <c r="F15" s="608">
        <v>4</v>
      </c>
      <c r="G15" s="609">
        <v>8</v>
      </c>
      <c r="H15" s="620">
        <v>11</v>
      </c>
      <c r="I15" s="709">
        <f t="shared" si="0"/>
        <v>1.2880562060889931</v>
      </c>
    </row>
    <row r="16" spans="1:9" ht="16.5" thickTop="1" thickBot="1" x14ac:dyDescent="0.3">
      <c r="A16" s="610" t="s">
        <v>172</v>
      </c>
      <c r="B16" s="449">
        <v>57</v>
      </c>
      <c r="C16" s="450">
        <f t="shared" si="1"/>
        <v>0.43866399876866247</v>
      </c>
      <c r="D16" s="619">
        <v>0</v>
      </c>
      <c r="E16" s="608">
        <v>0</v>
      </c>
      <c r="F16" s="608">
        <v>0</v>
      </c>
      <c r="G16" s="609">
        <v>0</v>
      </c>
      <c r="H16" s="620">
        <v>0</v>
      </c>
      <c r="I16" s="709">
        <f t="shared" si="0"/>
        <v>0</v>
      </c>
    </row>
    <row r="17" spans="1:9" ht="16.5" thickTop="1" thickBot="1" x14ac:dyDescent="0.3">
      <c r="A17" s="610" t="s">
        <v>171</v>
      </c>
      <c r="B17" s="449">
        <v>20</v>
      </c>
      <c r="C17" s="450">
        <f t="shared" si="1"/>
        <v>0.15391719255040787</v>
      </c>
      <c r="D17" s="619">
        <v>1</v>
      </c>
      <c r="E17" s="608">
        <v>0</v>
      </c>
      <c r="F17" s="608">
        <v>0</v>
      </c>
      <c r="G17" s="609">
        <v>0</v>
      </c>
      <c r="H17" s="620">
        <v>1</v>
      </c>
      <c r="I17" s="709">
        <f t="shared" si="0"/>
        <v>0.117096018735363</v>
      </c>
    </row>
    <row r="18" spans="1:9" ht="16.5" thickTop="1" thickBot="1" x14ac:dyDescent="0.3">
      <c r="A18" s="610" t="s">
        <v>170</v>
      </c>
      <c r="B18" s="449">
        <v>464</v>
      </c>
      <c r="C18" s="450">
        <f t="shared" si="1"/>
        <v>3.5708788671694629</v>
      </c>
      <c r="D18" s="619">
        <v>6</v>
      </c>
      <c r="E18" s="608">
        <v>9</v>
      </c>
      <c r="F18" s="608">
        <v>7</v>
      </c>
      <c r="G18" s="609">
        <v>16</v>
      </c>
      <c r="H18" s="620">
        <v>22</v>
      </c>
      <c r="I18" s="709">
        <f t="shared" si="0"/>
        <v>2.5761124121779861</v>
      </c>
    </row>
    <row r="19" spans="1:9" ht="31.5" thickTop="1" thickBot="1" x14ac:dyDescent="0.3">
      <c r="A19" s="611" t="s">
        <v>169</v>
      </c>
      <c r="B19" s="449">
        <v>306</v>
      </c>
      <c r="C19" s="450">
        <f>B19/12994*100</f>
        <v>2.3549330460212405</v>
      </c>
      <c r="D19" s="619">
        <v>1</v>
      </c>
      <c r="E19" s="608">
        <v>1</v>
      </c>
      <c r="F19" s="608">
        <v>2</v>
      </c>
      <c r="G19" s="609">
        <v>3</v>
      </c>
      <c r="H19" s="620">
        <v>4</v>
      </c>
      <c r="I19" s="709">
        <f t="shared" si="0"/>
        <v>0.46838407494145201</v>
      </c>
    </row>
    <row r="20" spans="1:9" ht="16.5" thickTop="1" thickBot="1" x14ac:dyDescent="0.3">
      <c r="A20" s="610" t="s">
        <v>204</v>
      </c>
      <c r="B20" s="449">
        <v>2</v>
      </c>
      <c r="C20" s="450">
        <f t="shared" si="1"/>
        <v>1.5391719255040789E-2</v>
      </c>
      <c r="D20" s="619">
        <v>0</v>
      </c>
      <c r="E20" s="608">
        <v>0</v>
      </c>
      <c r="F20" s="608">
        <v>0</v>
      </c>
      <c r="G20" s="609">
        <v>0</v>
      </c>
      <c r="H20" s="620">
        <v>0</v>
      </c>
      <c r="I20" s="709">
        <f t="shared" si="0"/>
        <v>0</v>
      </c>
    </row>
    <row r="21" spans="1:9" ht="16.5" thickTop="1" thickBot="1" x14ac:dyDescent="0.3">
      <c r="A21" s="610" t="s">
        <v>205</v>
      </c>
      <c r="B21" s="449">
        <v>44</v>
      </c>
      <c r="C21" s="450">
        <f t="shared" si="1"/>
        <v>0.33861782361089732</v>
      </c>
      <c r="D21" s="619">
        <v>1</v>
      </c>
      <c r="E21" s="608">
        <v>2</v>
      </c>
      <c r="F21" s="608">
        <v>0</v>
      </c>
      <c r="G21" s="609">
        <v>2</v>
      </c>
      <c r="H21" s="620">
        <v>3</v>
      </c>
      <c r="I21" s="709">
        <f t="shared" si="0"/>
        <v>0.35128805620608899</v>
      </c>
    </row>
    <row r="22" spans="1:9" s="260" customFormat="1" ht="16.5" thickTop="1" thickBot="1" x14ac:dyDescent="0.3">
      <c r="A22" s="603" t="s">
        <v>357</v>
      </c>
      <c r="B22" s="600">
        <v>1177</v>
      </c>
      <c r="C22" s="601">
        <f>B22/12994*100</f>
        <v>9.0580267815915043</v>
      </c>
      <c r="D22" s="351">
        <v>51</v>
      </c>
      <c r="E22" s="351">
        <v>13</v>
      </c>
      <c r="F22" s="351">
        <v>2</v>
      </c>
      <c r="G22" s="351">
        <v>15</v>
      </c>
      <c r="H22" s="351">
        <v>66</v>
      </c>
      <c r="I22" s="708">
        <f t="shared" si="0"/>
        <v>7.7283372365339584</v>
      </c>
    </row>
    <row r="23" spans="1:9" ht="16.5" thickTop="1" thickBot="1" x14ac:dyDescent="0.3">
      <c r="A23" s="610" t="s">
        <v>206</v>
      </c>
      <c r="B23" s="449">
        <v>18</v>
      </c>
      <c r="C23" s="450">
        <f>B23/12994*100</f>
        <v>0.1385254732953671</v>
      </c>
      <c r="D23" s="619">
        <v>1</v>
      </c>
      <c r="E23" s="608">
        <v>0</v>
      </c>
      <c r="F23" s="608">
        <v>0</v>
      </c>
      <c r="G23" s="609">
        <v>0</v>
      </c>
      <c r="H23" s="620">
        <v>1</v>
      </c>
      <c r="I23" s="709">
        <f t="shared" si="0"/>
        <v>0.117096018735363</v>
      </c>
    </row>
    <row r="24" spans="1:9" ht="16.5" thickTop="1" thickBot="1" x14ac:dyDescent="0.3">
      <c r="A24" s="610" t="s">
        <v>207</v>
      </c>
      <c r="B24" s="449">
        <v>151</v>
      </c>
      <c r="C24" s="450">
        <f t="shared" ref="C24:C30" si="2">B24/12994*100</f>
        <v>1.1620748037555795</v>
      </c>
      <c r="D24" s="619">
        <v>5</v>
      </c>
      <c r="E24" s="608">
        <v>2</v>
      </c>
      <c r="F24" s="608">
        <v>0</v>
      </c>
      <c r="G24" s="609">
        <v>2</v>
      </c>
      <c r="H24" s="620">
        <v>7</v>
      </c>
      <c r="I24" s="709">
        <f t="shared" si="0"/>
        <v>0.81967213114754101</v>
      </c>
    </row>
    <row r="25" spans="1:9" ht="16.5" thickTop="1" thickBot="1" x14ac:dyDescent="0.3">
      <c r="A25" s="610" t="s">
        <v>208</v>
      </c>
      <c r="B25" s="449">
        <v>17</v>
      </c>
      <c r="C25" s="450">
        <f t="shared" si="2"/>
        <v>0.13082961366784671</v>
      </c>
      <c r="D25" s="619">
        <v>1</v>
      </c>
      <c r="E25" s="608">
        <v>0</v>
      </c>
      <c r="F25" s="608">
        <v>0</v>
      </c>
      <c r="G25" s="609">
        <v>0</v>
      </c>
      <c r="H25" s="620">
        <v>1</v>
      </c>
      <c r="I25" s="709">
        <f t="shared" si="0"/>
        <v>0.117096018735363</v>
      </c>
    </row>
    <row r="26" spans="1:9" ht="16.5" thickTop="1" thickBot="1" x14ac:dyDescent="0.3">
      <c r="A26" s="610" t="s">
        <v>209</v>
      </c>
      <c r="B26" s="449">
        <v>454</v>
      </c>
      <c r="C26" s="450">
        <f t="shared" si="2"/>
        <v>3.4939202708942587</v>
      </c>
      <c r="D26" s="619">
        <v>16</v>
      </c>
      <c r="E26" s="608">
        <v>3</v>
      </c>
      <c r="F26" s="608">
        <v>0</v>
      </c>
      <c r="G26" s="609">
        <v>3</v>
      </c>
      <c r="H26" s="620">
        <v>19</v>
      </c>
      <c r="I26" s="709">
        <f t="shared" si="0"/>
        <v>2.2248243559718972</v>
      </c>
    </row>
    <row r="27" spans="1:9" ht="16.5" thickTop="1" thickBot="1" x14ac:dyDescent="0.3">
      <c r="A27" s="610" t="s">
        <v>210</v>
      </c>
      <c r="B27" s="449">
        <v>57</v>
      </c>
      <c r="C27" s="450">
        <f t="shared" si="2"/>
        <v>0.43866399876866247</v>
      </c>
      <c r="D27" s="619">
        <v>3</v>
      </c>
      <c r="E27" s="608">
        <v>2</v>
      </c>
      <c r="F27" s="608">
        <v>1</v>
      </c>
      <c r="G27" s="609">
        <v>3</v>
      </c>
      <c r="H27" s="620">
        <v>6</v>
      </c>
      <c r="I27" s="709">
        <f t="shared" si="0"/>
        <v>0.70257611241217799</v>
      </c>
    </row>
    <row r="28" spans="1:9" ht="16.5" thickTop="1" thickBot="1" x14ac:dyDescent="0.3">
      <c r="A28" s="610" t="s">
        <v>211</v>
      </c>
      <c r="B28" s="449">
        <v>419</v>
      </c>
      <c r="C28" s="450">
        <f t="shared" si="2"/>
        <v>3.2245651839310447</v>
      </c>
      <c r="D28" s="619">
        <v>22</v>
      </c>
      <c r="E28" s="608">
        <v>4</v>
      </c>
      <c r="F28" s="608">
        <v>0</v>
      </c>
      <c r="G28" s="609">
        <v>4</v>
      </c>
      <c r="H28" s="620">
        <v>26</v>
      </c>
      <c r="I28" s="709">
        <f t="shared" si="0"/>
        <v>3.0444964871194378</v>
      </c>
    </row>
    <row r="29" spans="1:9" ht="16.5" thickTop="1" thickBot="1" x14ac:dyDescent="0.3">
      <c r="A29" s="610" t="s">
        <v>212</v>
      </c>
      <c r="B29" s="449">
        <v>11</v>
      </c>
      <c r="C29" s="450">
        <f t="shared" si="2"/>
        <v>8.4654455902724329E-2</v>
      </c>
      <c r="D29" s="619">
        <v>1</v>
      </c>
      <c r="E29" s="608">
        <v>0</v>
      </c>
      <c r="F29" s="608">
        <v>1</v>
      </c>
      <c r="G29" s="609">
        <v>1</v>
      </c>
      <c r="H29" s="620">
        <v>2</v>
      </c>
      <c r="I29" s="709">
        <f t="shared" si="0"/>
        <v>0.23419203747072601</v>
      </c>
    </row>
    <row r="30" spans="1:9" ht="16.5" thickTop="1" thickBot="1" x14ac:dyDescent="0.3">
      <c r="A30" s="610" t="s">
        <v>213</v>
      </c>
      <c r="B30" s="449">
        <v>50</v>
      </c>
      <c r="C30" s="450">
        <f t="shared" si="2"/>
        <v>0.38479298137601969</v>
      </c>
      <c r="D30" s="619">
        <v>2</v>
      </c>
      <c r="E30" s="608">
        <v>2</v>
      </c>
      <c r="F30" s="608">
        <v>0</v>
      </c>
      <c r="G30" s="609">
        <v>2</v>
      </c>
      <c r="H30" s="620">
        <v>4</v>
      </c>
      <c r="I30" s="709">
        <f t="shared" si="0"/>
        <v>0.46838407494145201</v>
      </c>
    </row>
    <row r="31" spans="1:9" ht="16.5" thickTop="1" thickBot="1" x14ac:dyDescent="0.3">
      <c r="A31" s="603" t="s">
        <v>94</v>
      </c>
      <c r="B31" s="600">
        <v>990</v>
      </c>
      <c r="C31" s="601">
        <f>B31/12994*100</f>
        <v>7.6189010312451897</v>
      </c>
      <c r="D31" s="351">
        <f>D32+D40+D47</f>
        <v>37</v>
      </c>
      <c r="E31" s="351">
        <f>E32+E40+E47</f>
        <v>15</v>
      </c>
      <c r="F31" s="351">
        <f t="shared" ref="F31:G31" si="3">F32+F40+F47</f>
        <v>19</v>
      </c>
      <c r="G31" s="351">
        <f t="shared" si="3"/>
        <v>34</v>
      </c>
      <c r="H31" s="351">
        <v>71</v>
      </c>
      <c r="I31" s="708">
        <f t="shared" si="0"/>
        <v>8.3138173302107727</v>
      </c>
    </row>
    <row r="32" spans="1:9" ht="31.5" customHeight="1" thickTop="1" thickBot="1" x14ac:dyDescent="0.3">
      <c r="A32" s="613" t="s">
        <v>132</v>
      </c>
      <c r="B32" s="452">
        <v>343</v>
      </c>
      <c r="C32" s="453">
        <f>B32/12994*100</f>
        <v>2.6396798522394951</v>
      </c>
      <c r="D32" s="618">
        <v>14</v>
      </c>
      <c r="E32" s="694">
        <v>11</v>
      </c>
      <c r="F32" s="694">
        <v>9</v>
      </c>
      <c r="G32" s="694">
        <v>20</v>
      </c>
      <c r="H32" s="618">
        <v>34</v>
      </c>
      <c r="I32" s="649">
        <f t="shared" si="0"/>
        <v>3.9812646370023423</v>
      </c>
    </row>
    <row r="33" spans="1:9" s="18" customFormat="1" ht="15.6" thickTop="1" thickBot="1" x14ac:dyDescent="0.35">
      <c r="A33" s="610" t="s">
        <v>133</v>
      </c>
      <c r="B33" s="449">
        <v>144</v>
      </c>
      <c r="C33" s="450">
        <f>B33/12994*100</f>
        <v>1.1082037863629368</v>
      </c>
      <c r="D33" s="619">
        <v>9</v>
      </c>
      <c r="E33" s="608">
        <v>10</v>
      </c>
      <c r="F33" s="608">
        <v>7</v>
      </c>
      <c r="G33" s="609">
        <v>17</v>
      </c>
      <c r="H33" s="619">
        <v>26</v>
      </c>
      <c r="I33" s="550">
        <f t="shared" si="0"/>
        <v>3.0444964871194378</v>
      </c>
    </row>
    <row r="34" spans="1:9" ht="15.6" thickTop="1" thickBot="1" x14ac:dyDescent="0.35">
      <c r="A34" s="610" t="s">
        <v>214</v>
      </c>
      <c r="B34" s="449">
        <v>99</v>
      </c>
      <c r="C34" s="450">
        <f t="shared" ref="C34:C54" si="4">B34/12994*100</f>
        <v>0.76189010312451899</v>
      </c>
      <c r="D34" s="619">
        <v>2</v>
      </c>
      <c r="E34" s="608">
        <v>0</v>
      </c>
      <c r="F34" s="608">
        <v>2</v>
      </c>
      <c r="G34" s="609">
        <v>2</v>
      </c>
      <c r="H34" s="619">
        <v>4</v>
      </c>
      <c r="I34" s="550">
        <f t="shared" si="0"/>
        <v>0.46838407494145201</v>
      </c>
    </row>
    <row r="35" spans="1:9" ht="15.6" thickTop="1" thickBot="1" x14ac:dyDescent="0.35">
      <c r="A35" s="610" t="s">
        <v>215</v>
      </c>
      <c r="B35" s="449">
        <v>43</v>
      </c>
      <c r="C35" s="450">
        <f t="shared" si="4"/>
        <v>0.33092196398337692</v>
      </c>
      <c r="D35" s="619">
        <v>0</v>
      </c>
      <c r="E35" s="608">
        <v>1</v>
      </c>
      <c r="F35" s="608">
        <v>0</v>
      </c>
      <c r="G35" s="609">
        <v>1</v>
      </c>
      <c r="H35" s="619">
        <v>1</v>
      </c>
      <c r="I35" s="550">
        <f t="shared" si="0"/>
        <v>0.117096018735363</v>
      </c>
    </row>
    <row r="36" spans="1:9" ht="15.6" thickTop="1" thickBot="1" x14ac:dyDescent="0.35">
      <c r="A36" s="610" t="s">
        <v>216</v>
      </c>
      <c r="B36" s="449">
        <v>40</v>
      </c>
      <c r="C36" s="450">
        <f t="shared" si="4"/>
        <v>0.30783438510081573</v>
      </c>
      <c r="D36" s="619">
        <v>2</v>
      </c>
      <c r="E36" s="608">
        <v>0</v>
      </c>
      <c r="F36" s="608">
        <v>0</v>
      </c>
      <c r="G36" s="609">
        <v>0</v>
      </c>
      <c r="H36" s="619">
        <v>2</v>
      </c>
      <c r="I36" s="550">
        <f t="shared" si="0"/>
        <v>0.23419203747072601</v>
      </c>
    </row>
    <row r="37" spans="1:9" ht="15.6" thickTop="1" thickBot="1" x14ac:dyDescent="0.35">
      <c r="A37" s="610" t="s">
        <v>217</v>
      </c>
      <c r="B37" s="449">
        <v>3</v>
      </c>
      <c r="C37" s="450">
        <f t="shared" si="4"/>
        <v>2.3087578882561185E-2</v>
      </c>
      <c r="D37" s="619">
        <v>1</v>
      </c>
      <c r="E37" s="608">
        <v>0</v>
      </c>
      <c r="F37" s="608">
        <v>0</v>
      </c>
      <c r="G37" s="609">
        <v>0</v>
      </c>
      <c r="H37" s="619">
        <v>1</v>
      </c>
      <c r="I37" s="550">
        <f t="shared" si="0"/>
        <v>0.117096018735363</v>
      </c>
    </row>
    <row r="38" spans="1:9" ht="15.6" thickTop="1" thickBot="1" x14ac:dyDescent="0.35">
      <c r="A38" s="610" t="s">
        <v>317</v>
      </c>
      <c r="B38" s="449">
        <v>3</v>
      </c>
      <c r="C38" s="450">
        <f t="shared" si="4"/>
        <v>2.3087578882561185E-2</v>
      </c>
      <c r="D38" s="619">
        <v>0</v>
      </c>
      <c r="E38" s="608">
        <v>0</v>
      </c>
      <c r="F38" s="608">
        <v>0</v>
      </c>
      <c r="G38" s="609">
        <v>0</v>
      </c>
      <c r="H38" s="619">
        <v>0</v>
      </c>
      <c r="I38" s="550">
        <f t="shared" si="0"/>
        <v>0</v>
      </c>
    </row>
    <row r="39" spans="1:9" ht="15.6" thickTop="1" thickBot="1" x14ac:dyDescent="0.35">
      <c r="A39" s="610" t="s">
        <v>218</v>
      </c>
      <c r="B39" s="449">
        <v>11</v>
      </c>
      <c r="C39" s="450">
        <f t="shared" si="4"/>
        <v>8.4654455902724329E-2</v>
      </c>
      <c r="D39" s="619">
        <v>0</v>
      </c>
      <c r="E39" s="608">
        <v>0</v>
      </c>
      <c r="F39" s="608">
        <v>0</v>
      </c>
      <c r="G39" s="609">
        <v>0</v>
      </c>
      <c r="H39" s="619">
        <v>0</v>
      </c>
      <c r="I39" s="550">
        <f t="shared" si="0"/>
        <v>0</v>
      </c>
    </row>
    <row r="40" spans="1:9" ht="15.6" thickTop="1" thickBot="1" x14ac:dyDescent="0.35">
      <c r="A40" s="613" t="s">
        <v>99</v>
      </c>
      <c r="B40" s="454">
        <v>479</v>
      </c>
      <c r="C40" s="453">
        <f t="shared" si="4"/>
        <v>3.6863167615822685</v>
      </c>
      <c r="D40" s="618">
        <v>13</v>
      </c>
      <c r="E40" s="694">
        <v>4</v>
      </c>
      <c r="F40" s="694">
        <v>5</v>
      </c>
      <c r="G40" s="694">
        <v>9</v>
      </c>
      <c r="H40" s="619">
        <v>22</v>
      </c>
      <c r="I40" s="550">
        <f t="shared" si="0"/>
        <v>2.5761124121779861</v>
      </c>
    </row>
    <row r="41" spans="1:9" s="18" customFormat="1" ht="15.6" thickTop="1" thickBot="1" x14ac:dyDescent="0.35">
      <c r="A41" s="610" t="s">
        <v>144</v>
      </c>
      <c r="B41" s="449">
        <v>230</v>
      </c>
      <c r="C41" s="450">
        <f t="shared" si="4"/>
        <v>1.7700477143296904</v>
      </c>
      <c r="D41" s="619">
        <v>5</v>
      </c>
      <c r="E41" s="608">
        <v>2</v>
      </c>
      <c r="F41" s="608">
        <v>4</v>
      </c>
      <c r="G41" s="609">
        <v>6</v>
      </c>
      <c r="H41" s="619">
        <v>11</v>
      </c>
      <c r="I41" s="550">
        <f t="shared" si="0"/>
        <v>1.2880562060889931</v>
      </c>
    </row>
    <row r="42" spans="1:9" ht="15.6" thickTop="1" thickBot="1" x14ac:dyDescent="0.35">
      <c r="A42" s="610" t="s">
        <v>143</v>
      </c>
      <c r="B42" s="449">
        <v>65</v>
      </c>
      <c r="C42" s="450">
        <f t="shared" si="4"/>
        <v>0.50023087578882564</v>
      </c>
      <c r="D42" s="619">
        <v>4</v>
      </c>
      <c r="E42" s="608">
        <v>2</v>
      </c>
      <c r="F42" s="608">
        <v>1</v>
      </c>
      <c r="G42" s="609">
        <v>3</v>
      </c>
      <c r="H42" s="619">
        <v>7</v>
      </c>
      <c r="I42" s="550">
        <f t="shared" si="0"/>
        <v>0.81967213114754101</v>
      </c>
    </row>
    <row r="43" spans="1:9" ht="15.6" thickTop="1" thickBot="1" x14ac:dyDescent="0.35">
      <c r="A43" s="610" t="s">
        <v>142</v>
      </c>
      <c r="B43" s="449">
        <v>42</v>
      </c>
      <c r="C43" s="450">
        <f t="shared" si="4"/>
        <v>0.32322610435585652</v>
      </c>
      <c r="D43" s="619">
        <v>1</v>
      </c>
      <c r="E43" s="608">
        <v>0</v>
      </c>
      <c r="F43" s="608">
        <v>0</v>
      </c>
      <c r="G43" s="609">
        <v>0</v>
      </c>
      <c r="H43" s="619">
        <v>1</v>
      </c>
      <c r="I43" s="550">
        <f t="shared" si="0"/>
        <v>0.117096018735363</v>
      </c>
    </row>
    <row r="44" spans="1:9" ht="15.6" thickTop="1" thickBot="1" x14ac:dyDescent="0.35">
      <c r="A44" s="610" t="s">
        <v>141</v>
      </c>
      <c r="B44" s="449">
        <v>0</v>
      </c>
      <c r="C44" s="450">
        <f t="shared" si="4"/>
        <v>0</v>
      </c>
      <c r="D44" s="619">
        <v>0</v>
      </c>
      <c r="E44" s="608">
        <v>0</v>
      </c>
      <c r="F44" s="608">
        <v>0</v>
      </c>
      <c r="G44" s="609">
        <v>0</v>
      </c>
      <c r="H44" s="619">
        <v>0</v>
      </c>
      <c r="I44" s="550">
        <f t="shared" si="0"/>
        <v>0</v>
      </c>
    </row>
    <row r="45" spans="1:9" ht="15.6" thickTop="1" thickBot="1" x14ac:dyDescent="0.35">
      <c r="A45" s="610" t="s">
        <v>193</v>
      </c>
      <c r="B45" s="449">
        <v>5</v>
      </c>
      <c r="C45" s="450">
        <f t="shared" si="4"/>
        <v>3.8479298137601967E-2</v>
      </c>
      <c r="D45" s="619">
        <v>0</v>
      </c>
      <c r="E45" s="608">
        <v>0</v>
      </c>
      <c r="F45" s="608">
        <v>0</v>
      </c>
      <c r="G45" s="609">
        <v>0</v>
      </c>
      <c r="H45" s="619">
        <v>0</v>
      </c>
      <c r="I45" s="550">
        <f t="shared" si="0"/>
        <v>0</v>
      </c>
    </row>
    <row r="46" spans="1:9" ht="15.6" thickTop="1" thickBot="1" x14ac:dyDescent="0.35">
      <c r="A46" s="610" t="s">
        <v>140</v>
      </c>
      <c r="B46" s="449">
        <v>137</v>
      </c>
      <c r="C46" s="450">
        <f t="shared" si="4"/>
        <v>1.0543327689702942</v>
      </c>
      <c r="D46" s="619">
        <v>3</v>
      </c>
      <c r="E46" s="608">
        <v>0</v>
      </c>
      <c r="F46" s="608">
        <v>0</v>
      </c>
      <c r="G46" s="609">
        <v>0</v>
      </c>
      <c r="H46" s="619">
        <v>3</v>
      </c>
      <c r="I46" s="550">
        <f t="shared" si="0"/>
        <v>0.35128805620608899</v>
      </c>
    </row>
    <row r="47" spans="1:9" s="18" customFormat="1" ht="15.6" thickTop="1" thickBot="1" x14ac:dyDescent="0.35">
      <c r="A47" s="613" t="s">
        <v>100</v>
      </c>
      <c r="B47" s="454">
        <v>168</v>
      </c>
      <c r="C47" s="453">
        <f t="shared" si="4"/>
        <v>1.2929044174234261</v>
      </c>
      <c r="D47" s="618">
        <v>10</v>
      </c>
      <c r="E47" s="694">
        <v>0</v>
      </c>
      <c r="F47" s="694">
        <v>5</v>
      </c>
      <c r="G47" s="694">
        <v>5</v>
      </c>
      <c r="H47" s="619">
        <v>15</v>
      </c>
      <c r="I47" s="550">
        <f t="shared" si="0"/>
        <v>1.7564402810304449</v>
      </c>
    </row>
    <row r="48" spans="1:9" ht="15.6" thickTop="1" thickBot="1" x14ac:dyDescent="0.35">
      <c r="A48" s="610" t="s">
        <v>219</v>
      </c>
      <c r="B48" s="449">
        <v>8</v>
      </c>
      <c r="C48" s="450">
        <f t="shared" si="4"/>
        <v>6.1566877020163155E-2</v>
      </c>
      <c r="D48" s="617">
        <v>0</v>
      </c>
      <c r="E48" s="608">
        <v>0</v>
      </c>
      <c r="F48" s="608">
        <v>0</v>
      </c>
      <c r="G48" s="609">
        <v>0</v>
      </c>
      <c r="H48" s="619">
        <v>0</v>
      </c>
      <c r="I48" s="550">
        <f t="shared" si="0"/>
        <v>0</v>
      </c>
    </row>
    <row r="49" spans="1:9" ht="15.6" thickTop="1" thickBot="1" x14ac:dyDescent="0.35">
      <c r="A49" s="610" t="s">
        <v>220</v>
      </c>
      <c r="B49" s="449">
        <v>8</v>
      </c>
      <c r="C49" s="450">
        <f t="shared" si="4"/>
        <v>6.1566877020163155E-2</v>
      </c>
      <c r="D49" s="617">
        <v>0</v>
      </c>
      <c r="E49" s="608">
        <v>0</v>
      </c>
      <c r="F49" s="608">
        <v>0</v>
      </c>
      <c r="G49" s="609">
        <v>0</v>
      </c>
      <c r="H49" s="619">
        <v>0</v>
      </c>
      <c r="I49" s="550">
        <f t="shared" si="0"/>
        <v>0</v>
      </c>
    </row>
    <row r="50" spans="1:9" ht="15.6" thickTop="1" thickBot="1" x14ac:dyDescent="0.35">
      <c r="A50" s="610" t="s">
        <v>318</v>
      </c>
      <c r="B50" s="449">
        <v>2</v>
      </c>
      <c r="C50" s="450">
        <f t="shared" si="4"/>
        <v>1.5391719255040789E-2</v>
      </c>
      <c r="D50" s="617">
        <v>0</v>
      </c>
      <c r="E50" s="608">
        <v>0</v>
      </c>
      <c r="F50" s="608">
        <v>0</v>
      </c>
      <c r="G50" s="609">
        <v>0</v>
      </c>
      <c r="H50" s="619">
        <v>0</v>
      </c>
      <c r="I50" s="550">
        <f t="shared" si="0"/>
        <v>0</v>
      </c>
    </row>
    <row r="51" spans="1:9" ht="15.6" thickTop="1" thickBot="1" x14ac:dyDescent="0.35">
      <c r="A51" s="610" t="s">
        <v>221</v>
      </c>
      <c r="B51" s="449">
        <v>2</v>
      </c>
      <c r="C51" s="450">
        <f t="shared" si="4"/>
        <v>1.5391719255040789E-2</v>
      </c>
      <c r="D51" s="617">
        <v>0</v>
      </c>
      <c r="E51" s="608">
        <v>0</v>
      </c>
      <c r="F51" s="608">
        <v>1</v>
      </c>
      <c r="G51" s="609">
        <v>1</v>
      </c>
      <c r="H51" s="619">
        <v>1</v>
      </c>
      <c r="I51" s="550">
        <f t="shared" si="0"/>
        <v>0.117096018735363</v>
      </c>
    </row>
    <row r="52" spans="1:9" ht="15.6" thickTop="1" thickBot="1" x14ac:dyDescent="0.35">
      <c r="A52" s="610" t="s">
        <v>222</v>
      </c>
      <c r="B52" s="449">
        <v>113</v>
      </c>
      <c r="C52" s="450">
        <f t="shared" si="4"/>
        <v>0.86963213790980443</v>
      </c>
      <c r="D52" s="617">
        <v>6</v>
      </c>
      <c r="E52" s="608">
        <v>0</v>
      </c>
      <c r="F52" s="608">
        <v>4</v>
      </c>
      <c r="G52" s="609">
        <v>4</v>
      </c>
      <c r="H52" s="619">
        <v>10</v>
      </c>
      <c r="I52" s="550">
        <f t="shared" si="0"/>
        <v>1.1709601873536302</v>
      </c>
    </row>
    <row r="53" spans="1:9" ht="15.6" thickTop="1" thickBot="1" x14ac:dyDescent="0.35">
      <c r="A53" s="610" t="s">
        <v>223</v>
      </c>
      <c r="B53" s="449">
        <v>27</v>
      </c>
      <c r="C53" s="450">
        <f t="shared" si="4"/>
        <v>0.20778820994305064</v>
      </c>
      <c r="D53" s="617">
        <v>2</v>
      </c>
      <c r="E53" s="608">
        <v>0</v>
      </c>
      <c r="F53" s="608">
        <v>0</v>
      </c>
      <c r="G53" s="609">
        <v>0</v>
      </c>
      <c r="H53" s="619">
        <v>2</v>
      </c>
      <c r="I53" s="550">
        <f t="shared" si="0"/>
        <v>0.23419203747072601</v>
      </c>
    </row>
    <row r="54" spans="1:9" ht="15.6" thickTop="1" thickBot="1" x14ac:dyDescent="0.35">
      <c r="A54" s="610" t="s">
        <v>224</v>
      </c>
      <c r="B54" s="449">
        <v>8</v>
      </c>
      <c r="C54" s="450">
        <f t="shared" si="4"/>
        <v>6.1566877020163155E-2</v>
      </c>
      <c r="D54" s="617">
        <v>2</v>
      </c>
      <c r="E54" s="608">
        <v>0</v>
      </c>
      <c r="F54" s="608">
        <v>0</v>
      </c>
      <c r="G54" s="609">
        <v>0</v>
      </c>
      <c r="H54" s="619">
        <v>2</v>
      </c>
      <c r="I54" s="550">
        <f t="shared" si="0"/>
        <v>0.23419203747072601</v>
      </c>
    </row>
    <row r="55" spans="1:9" s="18" customFormat="1" ht="15.6" thickTop="1" thickBot="1" x14ac:dyDescent="0.35">
      <c r="A55" s="603" t="s">
        <v>95</v>
      </c>
      <c r="B55" s="600">
        <v>847</v>
      </c>
      <c r="C55" s="601">
        <f>B55/12994*100</f>
        <v>6.5183931045097729</v>
      </c>
      <c r="D55" s="351">
        <v>106</v>
      </c>
      <c r="E55" s="351">
        <v>77</v>
      </c>
      <c r="F55" s="351">
        <v>117</v>
      </c>
      <c r="G55" s="351">
        <v>194</v>
      </c>
      <c r="H55" s="351">
        <v>300</v>
      </c>
      <c r="I55" s="708">
        <f t="shared" si="0"/>
        <v>35.128805620608901</v>
      </c>
    </row>
    <row r="56" spans="1:9" ht="15.6" thickTop="1" thickBot="1" x14ac:dyDescent="0.35">
      <c r="A56" s="610" t="s">
        <v>225</v>
      </c>
      <c r="B56" s="449">
        <v>81</v>
      </c>
      <c r="C56" s="450">
        <f>B56/12994*100</f>
        <v>0.62336462982915186</v>
      </c>
      <c r="D56" s="619">
        <v>9</v>
      </c>
      <c r="E56" s="608">
        <v>11</v>
      </c>
      <c r="F56" s="608">
        <v>7</v>
      </c>
      <c r="G56" s="609">
        <v>18</v>
      </c>
      <c r="H56" s="620">
        <v>27</v>
      </c>
      <c r="I56" s="709">
        <f t="shared" si="0"/>
        <v>3.1615925058548009</v>
      </c>
    </row>
    <row r="57" spans="1:9" ht="15.6" thickTop="1" thickBot="1" x14ac:dyDescent="0.35">
      <c r="A57" s="610" t="s">
        <v>226</v>
      </c>
      <c r="B57" s="449">
        <v>49</v>
      </c>
      <c r="C57" s="450">
        <f t="shared" ref="C57:C61" si="5">B57/12994*100</f>
        <v>0.3770971217484993</v>
      </c>
      <c r="D57" s="619">
        <v>4</v>
      </c>
      <c r="E57" s="608">
        <v>10</v>
      </c>
      <c r="F57" s="608">
        <v>5</v>
      </c>
      <c r="G57" s="609">
        <v>15</v>
      </c>
      <c r="H57" s="620">
        <v>19</v>
      </c>
      <c r="I57" s="709">
        <f t="shared" si="0"/>
        <v>2.2248243559718972</v>
      </c>
    </row>
    <row r="58" spans="1:9" ht="15.6" thickTop="1" thickBot="1" x14ac:dyDescent="0.35">
      <c r="A58" s="610" t="s">
        <v>227</v>
      </c>
      <c r="B58" s="449">
        <v>25</v>
      </c>
      <c r="C58" s="450">
        <f t="shared" si="5"/>
        <v>0.19239649068800985</v>
      </c>
      <c r="D58" s="619">
        <v>2</v>
      </c>
      <c r="E58" s="608">
        <v>1</v>
      </c>
      <c r="F58" s="608">
        <v>1</v>
      </c>
      <c r="G58" s="609">
        <v>2</v>
      </c>
      <c r="H58" s="620">
        <v>4</v>
      </c>
      <c r="I58" s="709">
        <f t="shared" si="0"/>
        <v>0.46838407494145201</v>
      </c>
    </row>
    <row r="59" spans="1:9" s="691" customFormat="1" ht="15.6" thickTop="1" thickBot="1" x14ac:dyDescent="0.35">
      <c r="A59" s="611" t="s">
        <v>228</v>
      </c>
      <c r="B59" s="449">
        <v>435</v>
      </c>
      <c r="C59" s="450">
        <f t="shared" si="5"/>
        <v>3.347698937971372</v>
      </c>
      <c r="D59" s="619">
        <v>38</v>
      </c>
      <c r="E59" s="608">
        <v>12</v>
      </c>
      <c r="F59" s="608">
        <v>40</v>
      </c>
      <c r="G59" s="609">
        <v>52</v>
      </c>
      <c r="H59" s="620">
        <v>90</v>
      </c>
      <c r="I59" s="709">
        <f t="shared" si="0"/>
        <v>10.53864168618267</v>
      </c>
    </row>
    <row r="60" spans="1:9" ht="15.6" thickTop="1" thickBot="1" x14ac:dyDescent="0.35">
      <c r="A60" s="610" t="s">
        <v>229</v>
      </c>
      <c r="B60" s="449">
        <v>250</v>
      </c>
      <c r="C60" s="450">
        <f t="shared" si="5"/>
        <v>1.9239649068800986</v>
      </c>
      <c r="D60" s="619">
        <v>50</v>
      </c>
      <c r="E60" s="608">
        <v>41</v>
      </c>
      <c r="F60" s="608">
        <v>62</v>
      </c>
      <c r="G60" s="609">
        <v>103</v>
      </c>
      <c r="H60" s="620">
        <v>153</v>
      </c>
      <c r="I60" s="709">
        <f t="shared" si="0"/>
        <v>17.915690866510538</v>
      </c>
    </row>
    <row r="61" spans="1:9" ht="15.6" thickTop="1" thickBot="1" x14ac:dyDescent="0.35">
      <c r="A61" s="610" t="s">
        <v>230</v>
      </c>
      <c r="B61" s="449">
        <v>7</v>
      </c>
      <c r="C61" s="450">
        <f t="shared" si="5"/>
        <v>5.3871017392642759E-2</v>
      </c>
      <c r="D61" s="619">
        <v>3</v>
      </c>
      <c r="E61" s="608">
        <v>2</v>
      </c>
      <c r="F61" s="608">
        <v>2</v>
      </c>
      <c r="G61" s="609">
        <v>4</v>
      </c>
      <c r="H61" s="620">
        <v>7</v>
      </c>
      <c r="I61" s="709">
        <f t="shared" si="0"/>
        <v>0.81967213114754101</v>
      </c>
    </row>
    <row r="62" spans="1:9" s="18" customFormat="1" ht="15.6" thickTop="1" thickBot="1" x14ac:dyDescent="0.35">
      <c r="A62" s="603" t="s">
        <v>96</v>
      </c>
      <c r="B62" s="600">
        <v>55</v>
      </c>
      <c r="C62" s="601">
        <f>B62/12994*100</f>
        <v>0.42327227951362167</v>
      </c>
      <c r="D62" s="351">
        <v>3</v>
      </c>
      <c r="E62" s="351">
        <v>3</v>
      </c>
      <c r="F62" s="351">
        <v>6</v>
      </c>
      <c r="G62" s="351">
        <v>9</v>
      </c>
      <c r="H62" s="351">
        <v>12</v>
      </c>
      <c r="I62" s="708">
        <f t="shared" si="0"/>
        <v>1.405152224824356</v>
      </c>
    </row>
    <row r="63" spans="1:9" ht="15.6" thickTop="1" thickBot="1" x14ac:dyDescent="0.35">
      <c r="A63" s="610" t="s">
        <v>231</v>
      </c>
      <c r="B63" s="449">
        <v>36</v>
      </c>
      <c r="C63" s="450">
        <f>B63/12994*100</f>
        <v>0.2770509465907342</v>
      </c>
      <c r="D63" s="619">
        <v>2</v>
      </c>
      <c r="E63" s="608">
        <v>0</v>
      </c>
      <c r="F63" s="608">
        <v>5</v>
      </c>
      <c r="G63" s="609">
        <v>5</v>
      </c>
      <c r="H63" s="620">
        <v>7</v>
      </c>
      <c r="I63" s="709">
        <f t="shared" si="0"/>
        <v>0.81967213114754101</v>
      </c>
    </row>
    <row r="64" spans="1:9" ht="15.6" thickTop="1" thickBot="1" x14ac:dyDescent="0.35">
      <c r="A64" s="610" t="s">
        <v>232</v>
      </c>
      <c r="B64" s="449">
        <v>14</v>
      </c>
      <c r="C64" s="450">
        <f t="shared" ref="C64:C68" si="6">B64/12994*100</f>
        <v>0.10774203478528552</v>
      </c>
      <c r="D64" s="619">
        <v>1</v>
      </c>
      <c r="E64" s="608">
        <v>1</v>
      </c>
      <c r="F64" s="608">
        <v>0</v>
      </c>
      <c r="G64" s="609">
        <v>1</v>
      </c>
      <c r="H64" s="620">
        <v>2</v>
      </c>
      <c r="I64" s="709">
        <f t="shared" si="0"/>
        <v>0.23419203747072601</v>
      </c>
    </row>
    <row r="65" spans="1:9" s="260" customFormat="1" ht="15.6" thickTop="1" thickBot="1" x14ac:dyDescent="0.35">
      <c r="A65" s="610" t="s">
        <v>926</v>
      </c>
      <c r="B65" s="449">
        <v>1</v>
      </c>
      <c r="C65" s="450">
        <f t="shared" si="6"/>
        <v>7.6958596275203944E-3</v>
      </c>
      <c r="D65" s="619">
        <v>0</v>
      </c>
      <c r="E65" s="608">
        <v>0</v>
      </c>
      <c r="F65" s="608">
        <v>0</v>
      </c>
      <c r="G65" s="609">
        <v>0</v>
      </c>
      <c r="H65" s="620">
        <v>0</v>
      </c>
      <c r="I65" s="709">
        <f t="shared" si="0"/>
        <v>0</v>
      </c>
    </row>
    <row r="66" spans="1:9" ht="31.5" customHeight="1" thickTop="1" thickBot="1" x14ac:dyDescent="0.35">
      <c r="A66" s="610" t="s">
        <v>358</v>
      </c>
      <c r="B66" s="449">
        <v>1</v>
      </c>
      <c r="C66" s="450">
        <f t="shared" si="6"/>
        <v>7.6958596275203944E-3</v>
      </c>
      <c r="D66" s="619">
        <v>0</v>
      </c>
      <c r="E66" s="608">
        <v>0</v>
      </c>
      <c r="F66" s="608">
        <v>0</v>
      </c>
      <c r="G66" s="609">
        <v>0</v>
      </c>
      <c r="H66" s="620">
        <v>0</v>
      </c>
      <c r="I66" s="709">
        <f t="shared" si="0"/>
        <v>0</v>
      </c>
    </row>
    <row r="67" spans="1:9" s="260" customFormat="1" ht="31.5" customHeight="1" thickTop="1" thickBot="1" x14ac:dyDescent="0.35">
      <c r="A67" s="610" t="s">
        <v>596</v>
      </c>
      <c r="B67" s="382">
        <v>1</v>
      </c>
      <c r="C67" s="450">
        <f t="shared" si="6"/>
        <v>7.6958596275203944E-3</v>
      </c>
      <c r="D67" s="619">
        <v>0</v>
      </c>
      <c r="E67" s="608">
        <v>0</v>
      </c>
      <c r="F67" s="608">
        <v>1</v>
      </c>
      <c r="G67" s="609">
        <v>1</v>
      </c>
      <c r="H67" s="620">
        <v>1</v>
      </c>
      <c r="I67" s="709">
        <f t="shared" si="0"/>
        <v>0.117096018735363</v>
      </c>
    </row>
    <row r="68" spans="1:9" s="260" customFormat="1" ht="15.6" customHeight="1" thickTop="1" thickBot="1" x14ac:dyDescent="0.35">
      <c r="A68" s="612" t="s">
        <v>927</v>
      </c>
      <c r="B68" s="382">
        <v>1</v>
      </c>
      <c r="C68" s="450">
        <f t="shared" si="6"/>
        <v>7.6958596275203944E-3</v>
      </c>
      <c r="D68" s="619">
        <v>0</v>
      </c>
      <c r="E68" s="608">
        <v>2</v>
      </c>
      <c r="F68" s="608">
        <v>0</v>
      </c>
      <c r="G68" s="609">
        <v>2</v>
      </c>
      <c r="H68" s="620">
        <v>2</v>
      </c>
      <c r="I68" s="709">
        <f t="shared" ref="I68:I129" si="7">H68/854*100</f>
        <v>0.23419203747072601</v>
      </c>
    </row>
    <row r="69" spans="1:9" s="18" customFormat="1" ht="30" thickTop="1" thickBot="1" x14ac:dyDescent="0.35">
      <c r="A69" s="610" t="s">
        <v>1052</v>
      </c>
      <c r="B69" s="382">
        <v>1</v>
      </c>
      <c r="C69" s="450">
        <f>B69/12994*100</f>
        <v>7.6958596275203944E-3</v>
      </c>
      <c r="D69" s="619">
        <v>0</v>
      </c>
      <c r="E69" s="608">
        <v>0</v>
      </c>
      <c r="F69" s="608">
        <v>0</v>
      </c>
      <c r="G69" s="609">
        <v>0</v>
      </c>
      <c r="H69" s="620">
        <v>0</v>
      </c>
      <c r="I69" s="709">
        <f t="shared" si="7"/>
        <v>0</v>
      </c>
    </row>
    <row r="70" spans="1:9" ht="15.6" thickTop="1" thickBot="1" x14ac:dyDescent="0.35">
      <c r="A70" s="603" t="s">
        <v>101</v>
      </c>
      <c r="B70" s="600">
        <v>291</v>
      </c>
      <c r="C70" s="601">
        <f>B70/12994*100</f>
        <v>2.2394951516084345</v>
      </c>
      <c r="D70" s="351">
        <v>1</v>
      </c>
      <c r="E70" s="351">
        <v>1</v>
      </c>
      <c r="F70" s="351">
        <v>0</v>
      </c>
      <c r="G70" s="351">
        <v>1</v>
      </c>
      <c r="H70" s="351">
        <v>2</v>
      </c>
      <c r="I70" s="708">
        <f t="shared" si="7"/>
        <v>0.23419203747072601</v>
      </c>
    </row>
    <row r="71" spans="1:9" ht="15.6" thickTop="1" thickBot="1" x14ac:dyDescent="0.35">
      <c r="A71" s="610" t="s">
        <v>233</v>
      </c>
      <c r="B71" s="449">
        <v>2</v>
      </c>
      <c r="C71" s="450">
        <f>B71/12994*100</f>
        <v>1.5391719255040789E-2</v>
      </c>
      <c r="D71" s="619">
        <v>0</v>
      </c>
      <c r="E71" s="608">
        <v>0</v>
      </c>
      <c r="F71" s="608">
        <v>0</v>
      </c>
      <c r="G71" s="609">
        <v>0</v>
      </c>
      <c r="H71" s="620">
        <v>0</v>
      </c>
      <c r="I71" s="709">
        <f t="shared" si="7"/>
        <v>0</v>
      </c>
    </row>
    <row r="72" spans="1:9" ht="15.6" thickTop="1" thickBot="1" x14ac:dyDescent="0.35">
      <c r="A72" s="610" t="s">
        <v>234</v>
      </c>
      <c r="B72" s="449">
        <v>140</v>
      </c>
      <c r="C72" s="450">
        <f t="shared" ref="C72:C75" si="8">B72/12994*100</f>
        <v>1.0774203478528552</v>
      </c>
      <c r="D72" s="619">
        <v>0</v>
      </c>
      <c r="E72" s="608">
        <v>0</v>
      </c>
      <c r="F72" s="608">
        <v>0</v>
      </c>
      <c r="G72" s="609">
        <v>0</v>
      </c>
      <c r="H72" s="620">
        <v>0</v>
      </c>
      <c r="I72" s="709">
        <f t="shared" si="7"/>
        <v>0</v>
      </c>
    </row>
    <row r="73" spans="1:9" ht="15.6" thickTop="1" thickBot="1" x14ac:dyDescent="0.35">
      <c r="A73" s="610" t="s">
        <v>235</v>
      </c>
      <c r="B73" s="449">
        <v>142</v>
      </c>
      <c r="C73" s="450">
        <f t="shared" si="8"/>
        <v>1.092812067107896</v>
      </c>
      <c r="D73" s="619">
        <v>1</v>
      </c>
      <c r="E73" s="608">
        <v>1</v>
      </c>
      <c r="F73" s="608">
        <v>0</v>
      </c>
      <c r="G73" s="609">
        <v>1</v>
      </c>
      <c r="H73" s="620">
        <v>2</v>
      </c>
      <c r="I73" s="709">
        <f t="shared" si="7"/>
        <v>0.23419203747072601</v>
      </c>
    </row>
    <row r="74" spans="1:9" ht="15.6" thickTop="1" thickBot="1" x14ac:dyDescent="0.35">
      <c r="A74" s="610" t="s">
        <v>236</v>
      </c>
      <c r="B74" s="449">
        <v>2</v>
      </c>
      <c r="C74" s="450">
        <f t="shared" si="8"/>
        <v>1.5391719255040789E-2</v>
      </c>
      <c r="D74" s="619">
        <v>0</v>
      </c>
      <c r="E74" s="608">
        <v>0</v>
      </c>
      <c r="F74" s="608">
        <v>0</v>
      </c>
      <c r="G74" s="609">
        <v>0</v>
      </c>
      <c r="H74" s="620">
        <v>0</v>
      </c>
      <c r="I74" s="709">
        <f t="shared" si="7"/>
        <v>0</v>
      </c>
    </row>
    <row r="75" spans="1:9" s="18" customFormat="1" ht="15.6" thickTop="1" thickBot="1" x14ac:dyDescent="0.35">
      <c r="A75" s="610" t="s">
        <v>237</v>
      </c>
      <c r="B75" s="449">
        <v>5</v>
      </c>
      <c r="C75" s="450">
        <f t="shared" si="8"/>
        <v>3.8479298137601967E-2</v>
      </c>
      <c r="D75" s="619">
        <v>0</v>
      </c>
      <c r="E75" s="608">
        <v>0</v>
      </c>
      <c r="F75" s="608">
        <v>0</v>
      </c>
      <c r="G75" s="609">
        <v>0</v>
      </c>
      <c r="H75" s="620">
        <v>0</v>
      </c>
      <c r="I75" s="709">
        <f t="shared" si="7"/>
        <v>0</v>
      </c>
    </row>
    <row r="76" spans="1:9" s="18" customFormat="1" ht="30" thickTop="1" thickBot="1" x14ac:dyDescent="0.35">
      <c r="A76" s="603" t="s">
        <v>359</v>
      </c>
      <c r="B76" s="602">
        <v>4641</v>
      </c>
      <c r="C76" s="601">
        <f>B76/12994*100</f>
        <v>35.716484531322152</v>
      </c>
      <c r="D76" s="351">
        <f>D77+D81+D84+D92+D95+D103+D111+D121+D126+D136+D160</f>
        <v>78</v>
      </c>
      <c r="E76" s="351">
        <f>E77+E81+E84+E92+E95+E103+E111+E121+E126+E136+E160</f>
        <v>91</v>
      </c>
      <c r="F76" s="351">
        <f>F77+F81+F84+F92+F95+F103+F111+F121+F126+F136+F160</f>
        <v>35</v>
      </c>
      <c r="G76" s="351">
        <f>E76+F76</f>
        <v>126</v>
      </c>
      <c r="H76" s="351">
        <v>204</v>
      </c>
      <c r="I76" s="708">
        <f t="shared" si="7"/>
        <v>23.887587822014051</v>
      </c>
    </row>
    <row r="77" spans="1:9" ht="15.6" thickTop="1" thickBot="1" x14ac:dyDescent="0.35">
      <c r="A77" s="613" t="s">
        <v>102</v>
      </c>
      <c r="B77" s="454">
        <v>284</v>
      </c>
      <c r="C77" s="453">
        <f>B77/12994*100</f>
        <v>2.185624134215792</v>
      </c>
      <c r="D77" s="618">
        <v>6</v>
      </c>
      <c r="E77" s="694">
        <v>4</v>
      </c>
      <c r="F77" s="694">
        <v>2</v>
      </c>
      <c r="G77" s="694">
        <v>6</v>
      </c>
      <c r="H77" s="618">
        <v>12</v>
      </c>
      <c r="I77" s="649">
        <f t="shared" si="7"/>
        <v>1.405152224824356</v>
      </c>
    </row>
    <row r="78" spans="1:9" ht="15.6" thickTop="1" thickBot="1" x14ac:dyDescent="0.35">
      <c r="A78" s="610" t="s">
        <v>238</v>
      </c>
      <c r="B78" s="449">
        <v>169</v>
      </c>
      <c r="C78" s="450">
        <f>B78/12994*100</f>
        <v>1.3006002770509466</v>
      </c>
      <c r="D78" s="619">
        <v>1</v>
      </c>
      <c r="E78" s="608">
        <v>1</v>
      </c>
      <c r="F78" s="608">
        <v>0</v>
      </c>
      <c r="G78" s="609">
        <v>1</v>
      </c>
      <c r="H78" s="619">
        <v>2</v>
      </c>
      <c r="I78" s="550">
        <f t="shared" si="7"/>
        <v>0.23419203747072601</v>
      </c>
    </row>
    <row r="79" spans="1:9" ht="15.6" thickTop="1" thickBot="1" x14ac:dyDescent="0.35">
      <c r="A79" s="610" t="s">
        <v>239</v>
      </c>
      <c r="B79" s="449">
        <v>61</v>
      </c>
      <c r="C79" s="450">
        <f t="shared" ref="C79:C141" si="9">B79/12994*100</f>
        <v>0.46944743727874405</v>
      </c>
      <c r="D79" s="619">
        <v>2</v>
      </c>
      <c r="E79" s="608">
        <v>1</v>
      </c>
      <c r="F79" s="608">
        <v>2</v>
      </c>
      <c r="G79" s="609">
        <v>3</v>
      </c>
      <c r="H79" s="619">
        <v>5</v>
      </c>
      <c r="I79" s="550">
        <f t="shared" si="7"/>
        <v>0.58548009367681508</v>
      </c>
    </row>
    <row r="80" spans="1:9" s="18" customFormat="1" ht="15.6" thickTop="1" thickBot="1" x14ac:dyDescent="0.35">
      <c r="A80" s="610" t="s">
        <v>597</v>
      </c>
      <c r="B80" s="449">
        <v>54</v>
      </c>
      <c r="C80" s="450">
        <f t="shared" si="9"/>
        <v>0.41557641988610128</v>
      </c>
      <c r="D80" s="619">
        <v>3</v>
      </c>
      <c r="E80" s="608">
        <v>2</v>
      </c>
      <c r="F80" s="608">
        <v>0</v>
      </c>
      <c r="G80" s="609">
        <v>2</v>
      </c>
      <c r="H80" s="619">
        <v>5</v>
      </c>
      <c r="I80" s="550">
        <f t="shared" si="7"/>
        <v>0.58548009367681508</v>
      </c>
    </row>
    <row r="81" spans="1:9" ht="15.6" thickTop="1" thickBot="1" x14ac:dyDescent="0.35">
      <c r="A81" s="613" t="s">
        <v>103</v>
      </c>
      <c r="B81" s="454">
        <v>77</v>
      </c>
      <c r="C81" s="453">
        <f t="shared" si="9"/>
        <v>0.59258119131907028</v>
      </c>
      <c r="D81" s="618">
        <v>2</v>
      </c>
      <c r="E81" s="694">
        <v>5</v>
      </c>
      <c r="F81" s="694">
        <v>1</v>
      </c>
      <c r="G81" s="694">
        <v>6</v>
      </c>
      <c r="H81" s="619">
        <v>8</v>
      </c>
      <c r="I81" s="550">
        <f t="shared" si="7"/>
        <v>0.93676814988290402</v>
      </c>
    </row>
    <row r="82" spans="1:9" ht="15.6" thickTop="1" thickBot="1" x14ac:dyDescent="0.35">
      <c r="A82" s="610" t="s">
        <v>598</v>
      </c>
      <c r="B82" s="449">
        <v>12</v>
      </c>
      <c r="C82" s="450">
        <f t="shared" si="9"/>
        <v>9.2350315530244739E-2</v>
      </c>
      <c r="D82" s="619">
        <v>0</v>
      </c>
      <c r="E82" s="608">
        <v>0</v>
      </c>
      <c r="F82" s="608">
        <v>0</v>
      </c>
      <c r="G82" s="609">
        <v>0</v>
      </c>
      <c r="H82" s="619">
        <v>0</v>
      </c>
      <c r="I82" s="550">
        <f t="shared" si="7"/>
        <v>0</v>
      </c>
    </row>
    <row r="83" spans="1:9" s="18" customFormat="1" ht="15.6" thickTop="1" thickBot="1" x14ac:dyDescent="0.35">
      <c r="A83" s="610" t="s">
        <v>599</v>
      </c>
      <c r="B83" s="449">
        <v>65</v>
      </c>
      <c r="C83" s="450">
        <f t="shared" si="9"/>
        <v>0.50023087578882564</v>
      </c>
      <c r="D83" s="619">
        <v>2</v>
      </c>
      <c r="E83" s="608">
        <v>5</v>
      </c>
      <c r="F83" s="608">
        <v>1</v>
      </c>
      <c r="G83" s="609">
        <v>6</v>
      </c>
      <c r="H83" s="619">
        <v>8</v>
      </c>
      <c r="I83" s="550">
        <f t="shared" si="7"/>
        <v>0.93676814988290402</v>
      </c>
    </row>
    <row r="84" spans="1:9" ht="15.6" thickTop="1" thickBot="1" x14ac:dyDescent="0.35">
      <c r="A84" s="613" t="s">
        <v>104</v>
      </c>
      <c r="B84" s="454">
        <v>681</v>
      </c>
      <c r="C84" s="453">
        <f t="shared" si="9"/>
        <v>5.2408804063413879</v>
      </c>
      <c r="D84" s="618">
        <v>5</v>
      </c>
      <c r="E84" s="694">
        <v>11</v>
      </c>
      <c r="F84" s="694">
        <v>6</v>
      </c>
      <c r="G84" s="694">
        <v>17</v>
      </c>
      <c r="H84" s="618">
        <v>22</v>
      </c>
      <c r="I84" s="649">
        <f t="shared" si="7"/>
        <v>2.5761124121779861</v>
      </c>
    </row>
    <row r="85" spans="1:9" ht="15.6" thickTop="1" thickBot="1" x14ac:dyDescent="0.35">
      <c r="A85" s="610" t="s">
        <v>240</v>
      </c>
      <c r="B85" s="449">
        <v>357</v>
      </c>
      <c r="C85" s="450">
        <f t="shared" si="9"/>
        <v>2.7474218870247804</v>
      </c>
      <c r="D85" s="619">
        <v>5</v>
      </c>
      <c r="E85" s="608">
        <v>3</v>
      </c>
      <c r="F85" s="608">
        <v>4</v>
      </c>
      <c r="G85" s="609">
        <v>7</v>
      </c>
      <c r="H85" s="619">
        <v>12</v>
      </c>
      <c r="I85" s="550">
        <f t="shared" si="7"/>
        <v>1.405152224824356</v>
      </c>
    </row>
    <row r="86" spans="1:9" ht="15.6" thickTop="1" thickBot="1" x14ac:dyDescent="0.35">
      <c r="A86" s="610" t="s">
        <v>241</v>
      </c>
      <c r="B86" s="449">
        <v>12</v>
      </c>
      <c r="C86" s="450">
        <f t="shared" si="9"/>
        <v>9.2350315530244739E-2</v>
      </c>
      <c r="D86" s="619">
        <v>0</v>
      </c>
      <c r="E86" s="608">
        <v>0</v>
      </c>
      <c r="F86" s="608">
        <v>0</v>
      </c>
      <c r="G86" s="609">
        <v>0</v>
      </c>
      <c r="H86" s="619">
        <v>0</v>
      </c>
      <c r="I86" s="550">
        <f t="shared" si="7"/>
        <v>0</v>
      </c>
    </row>
    <row r="87" spans="1:9" ht="15.6" thickTop="1" thickBot="1" x14ac:dyDescent="0.35">
      <c r="A87" s="610" t="s">
        <v>242</v>
      </c>
      <c r="B87" s="449">
        <v>35</v>
      </c>
      <c r="C87" s="450">
        <f t="shared" si="9"/>
        <v>0.26935508696321381</v>
      </c>
      <c r="D87" s="617">
        <v>0</v>
      </c>
      <c r="E87" s="608">
        <v>2</v>
      </c>
      <c r="F87" s="608">
        <v>1</v>
      </c>
      <c r="G87" s="609">
        <v>3</v>
      </c>
      <c r="H87" s="619">
        <v>3</v>
      </c>
      <c r="I87" s="550">
        <f t="shared" si="7"/>
        <v>0.35128805620608899</v>
      </c>
    </row>
    <row r="88" spans="1:9" ht="15.6" thickTop="1" thickBot="1" x14ac:dyDescent="0.35">
      <c r="A88" s="610" t="s">
        <v>243</v>
      </c>
      <c r="B88" s="449">
        <v>163</v>
      </c>
      <c r="C88" s="450">
        <f>B88/12994*100</f>
        <v>1.2544251192858242</v>
      </c>
      <c r="D88" s="617">
        <v>0</v>
      </c>
      <c r="E88" s="608">
        <v>4</v>
      </c>
      <c r="F88" s="608">
        <v>1</v>
      </c>
      <c r="G88" s="609">
        <v>5</v>
      </c>
      <c r="H88" s="619">
        <v>5</v>
      </c>
      <c r="I88" s="550">
        <f t="shared" si="7"/>
        <v>0.58548009367681508</v>
      </c>
    </row>
    <row r="89" spans="1:9" ht="15.6" thickTop="1" thickBot="1" x14ac:dyDescent="0.35">
      <c r="A89" s="610" t="s">
        <v>244</v>
      </c>
      <c r="B89" s="449">
        <v>104</v>
      </c>
      <c r="C89" s="450">
        <f t="shared" si="9"/>
        <v>0.80036940126212097</v>
      </c>
      <c r="D89" s="617">
        <v>0</v>
      </c>
      <c r="E89" s="608">
        <v>1</v>
      </c>
      <c r="F89" s="608">
        <v>0</v>
      </c>
      <c r="G89" s="609">
        <v>1</v>
      </c>
      <c r="H89" s="619">
        <v>1</v>
      </c>
      <c r="I89" s="550">
        <f t="shared" si="7"/>
        <v>0.117096018735363</v>
      </c>
    </row>
    <row r="90" spans="1:9" s="18" customFormat="1" ht="15.6" thickTop="1" thickBot="1" x14ac:dyDescent="0.35">
      <c r="A90" s="610" t="s">
        <v>360</v>
      </c>
      <c r="B90" s="449">
        <v>8</v>
      </c>
      <c r="C90" s="450">
        <f t="shared" si="9"/>
        <v>6.1566877020163155E-2</v>
      </c>
      <c r="D90" s="619">
        <v>0</v>
      </c>
      <c r="E90" s="608">
        <v>1</v>
      </c>
      <c r="F90" s="608">
        <v>0</v>
      </c>
      <c r="G90" s="609">
        <v>1</v>
      </c>
      <c r="H90" s="619">
        <v>1</v>
      </c>
      <c r="I90" s="550">
        <f t="shared" si="7"/>
        <v>0.117096018735363</v>
      </c>
    </row>
    <row r="91" spans="1:9" ht="15.6" thickTop="1" thickBot="1" x14ac:dyDescent="0.35">
      <c r="A91" s="610" t="s">
        <v>245</v>
      </c>
      <c r="B91" s="449">
        <v>2</v>
      </c>
      <c r="C91" s="450">
        <f t="shared" si="9"/>
        <v>1.5391719255040789E-2</v>
      </c>
      <c r="D91" s="619">
        <v>0</v>
      </c>
      <c r="E91" s="608">
        <v>0</v>
      </c>
      <c r="F91" s="608">
        <v>0</v>
      </c>
      <c r="G91" s="609">
        <v>0</v>
      </c>
      <c r="H91" s="619">
        <v>0</v>
      </c>
      <c r="I91" s="550">
        <f t="shared" si="7"/>
        <v>0</v>
      </c>
    </row>
    <row r="92" spans="1:9" ht="15.6" thickTop="1" thickBot="1" x14ac:dyDescent="0.35">
      <c r="A92" s="613" t="s">
        <v>105</v>
      </c>
      <c r="B92" s="454">
        <v>35</v>
      </c>
      <c r="C92" s="453">
        <f t="shared" si="9"/>
        <v>0.26935508696321381</v>
      </c>
      <c r="D92" s="618">
        <v>1</v>
      </c>
      <c r="E92" s="694">
        <v>0</v>
      </c>
      <c r="F92" s="694">
        <v>0</v>
      </c>
      <c r="G92" s="694">
        <v>0</v>
      </c>
      <c r="H92" s="618">
        <v>1</v>
      </c>
      <c r="I92" s="649">
        <f t="shared" si="7"/>
        <v>0.117096018735363</v>
      </c>
    </row>
    <row r="93" spans="1:9" s="18" customFormat="1" ht="15.6" thickTop="1" thickBot="1" x14ac:dyDescent="0.35">
      <c r="A93" s="610" t="s">
        <v>600</v>
      </c>
      <c r="B93" s="449">
        <v>9</v>
      </c>
      <c r="C93" s="450">
        <f t="shared" si="9"/>
        <v>6.9262736647683551E-2</v>
      </c>
      <c r="D93" s="617">
        <v>0</v>
      </c>
      <c r="E93" s="608">
        <v>0</v>
      </c>
      <c r="F93" s="608">
        <v>0</v>
      </c>
      <c r="G93" s="609">
        <v>0</v>
      </c>
      <c r="H93" s="619">
        <v>0</v>
      </c>
      <c r="I93" s="550">
        <f t="shared" si="7"/>
        <v>0</v>
      </c>
    </row>
    <row r="94" spans="1:9" ht="15.6" thickTop="1" thickBot="1" x14ac:dyDescent="0.35">
      <c r="A94" s="610" t="s">
        <v>134</v>
      </c>
      <c r="B94" s="449">
        <v>26</v>
      </c>
      <c r="C94" s="450">
        <f t="shared" si="9"/>
        <v>0.20009235031553024</v>
      </c>
      <c r="D94" s="617">
        <v>1</v>
      </c>
      <c r="E94" s="608">
        <v>0</v>
      </c>
      <c r="F94" s="608">
        <v>0</v>
      </c>
      <c r="G94" s="609">
        <v>0</v>
      </c>
      <c r="H94" s="619">
        <v>1</v>
      </c>
      <c r="I94" s="550">
        <f t="shared" si="7"/>
        <v>0.117096018735363</v>
      </c>
    </row>
    <row r="95" spans="1:9" ht="15.6" thickTop="1" thickBot="1" x14ac:dyDescent="0.35">
      <c r="A95" s="613" t="s">
        <v>106</v>
      </c>
      <c r="B95" s="454">
        <v>302</v>
      </c>
      <c r="C95" s="453">
        <f t="shared" si="9"/>
        <v>2.324149607511159</v>
      </c>
      <c r="D95" s="618">
        <v>4</v>
      </c>
      <c r="E95" s="694">
        <v>5</v>
      </c>
      <c r="F95" s="694">
        <v>0</v>
      </c>
      <c r="G95" s="694">
        <v>5</v>
      </c>
      <c r="H95" s="618">
        <v>9</v>
      </c>
      <c r="I95" s="649">
        <f t="shared" si="7"/>
        <v>1.053864168618267</v>
      </c>
    </row>
    <row r="96" spans="1:9" ht="15.6" thickTop="1" thickBot="1" x14ac:dyDescent="0.35">
      <c r="A96" s="610" t="s">
        <v>246</v>
      </c>
      <c r="B96" s="449">
        <v>68</v>
      </c>
      <c r="C96" s="450">
        <f>B96/12994*100</f>
        <v>0.52331845467138682</v>
      </c>
      <c r="D96" s="617">
        <v>1</v>
      </c>
      <c r="E96" s="608">
        <v>1</v>
      </c>
      <c r="F96" s="608">
        <v>0</v>
      </c>
      <c r="G96" s="609">
        <v>1</v>
      </c>
      <c r="H96" s="619">
        <v>2</v>
      </c>
      <c r="I96" s="550">
        <f t="shared" si="7"/>
        <v>0.23419203747072601</v>
      </c>
    </row>
    <row r="97" spans="1:9" ht="15.6" thickTop="1" thickBot="1" x14ac:dyDescent="0.35">
      <c r="A97" s="610" t="s">
        <v>247</v>
      </c>
      <c r="B97" s="449">
        <v>3</v>
      </c>
      <c r="C97" s="450">
        <f t="shared" si="9"/>
        <v>2.3087578882561185E-2</v>
      </c>
      <c r="D97" s="617">
        <v>0</v>
      </c>
      <c r="E97" s="608">
        <v>0</v>
      </c>
      <c r="F97" s="608">
        <v>0</v>
      </c>
      <c r="G97" s="609">
        <v>0</v>
      </c>
      <c r="H97" s="619">
        <v>0</v>
      </c>
      <c r="I97" s="550">
        <f t="shared" si="7"/>
        <v>0</v>
      </c>
    </row>
    <row r="98" spans="1:9" ht="15.6" thickTop="1" thickBot="1" x14ac:dyDescent="0.35">
      <c r="A98" s="610" t="s">
        <v>248</v>
      </c>
      <c r="B98" s="449">
        <v>150</v>
      </c>
      <c r="C98" s="450">
        <f t="shared" si="9"/>
        <v>1.154378944128059</v>
      </c>
      <c r="D98" s="617">
        <v>0</v>
      </c>
      <c r="E98" s="608">
        <v>4</v>
      </c>
      <c r="F98" s="608">
        <v>0</v>
      </c>
      <c r="G98" s="609">
        <v>4</v>
      </c>
      <c r="H98" s="619">
        <v>4</v>
      </c>
      <c r="I98" s="550">
        <f t="shared" si="7"/>
        <v>0.46838407494145201</v>
      </c>
    </row>
    <row r="99" spans="1:9" ht="15.6" thickTop="1" thickBot="1" x14ac:dyDescent="0.35">
      <c r="A99" s="610" t="s">
        <v>249</v>
      </c>
      <c r="B99" s="449">
        <v>63</v>
      </c>
      <c r="C99" s="450">
        <f t="shared" si="9"/>
        <v>0.48483915653378484</v>
      </c>
      <c r="D99" s="619">
        <v>1</v>
      </c>
      <c r="E99" s="456">
        <v>0</v>
      </c>
      <c r="F99" s="456">
        <v>0</v>
      </c>
      <c r="G99" s="609">
        <v>0</v>
      </c>
      <c r="H99" s="619">
        <v>1</v>
      </c>
      <c r="I99" s="550">
        <f t="shared" si="7"/>
        <v>0.117096018735363</v>
      </c>
    </row>
    <row r="100" spans="1:9" ht="15.6" thickTop="1" thickBot="1" x14ac:dyDescent="0.35">
      <c r="A100" s="610" t="s">
        <v>250</v>
      </c>
      <c r="B100" s="449">
        <v>2</v>
      </c>
      <c r="C100" s="450">
        <f t="shared" si="9"/>
        <v>1.5391719255040789E-2</v>
      </c>
      <c r="D100" s="619">
        <v>0</v>
      </c>
      <c r="E100" s="456">
        <v>0</v>
      </c>
      <c r="F100" s="456">
        <v>0</v>
      </c>
      <c r="G100" s="609">
        <v>0</v>
      </c>
      <c r="H100" s="619">
        <v>0</v>
      </c>
      <c r="I100" s="550">
        <f t="shared" si="7"/>
        <v>0</v>
      </c>
    </row>
    <row r="101" spans="1:9" s="18" customFormat="1" ht="15.6" thickTop="1" thickBot="1" x14ac:dyDescent="0.35">
      <c r="A101" s="610" t="s">
        <v>251</v>
      </c>
      <c r="B101" s="449">
        <v>1</v>
      </c>
      <c r="C101" s="450">
        <f t="shared" si="9"/>
        <v>7.6958596275203944E-3</v>
      </c>
      <c r="D101" s="619">
        <v>0</v>
      </c>
      <c r="E101" s="456">
        <v>0</v>
      </c>
      <c r="F101" s="456">
        <v>0</v>
      </c>
      <c r="G101" s="609">
        <v>0</v>
      </c>
      <c r="H101" s="619">
        <v>0</v>
      </c>
      <c r="I101" s="550">
        <f t="shared" si="7"/>
        <v>0</v>
      </c>
    </row>
    <row r="102" spans="1:9" ht="15.6" thickTop="1" thickBot="1" x14ac:dyDescent="0.35">
      <c r="A102" s="610" t="s">
        <v>252</v>
      </c>
      <c r="B102" s="449">
        <v>15</v>
      </c>
      <c r="C102" s="450">
        <f t="shared" si="9"/>
        <v>0.11543789441280591</v>
      </c>
      <c r="D102" s="619">
        <v>2</v>
      </c>
      <c r="E102" s="608">
        <v>0</v>
      </c>
      <c r="F102" s="608">
        <v>0</v>
      </c>
      <c r="G102" s="609">
        <v>0</v>
      </c>
      <c r="H102" s="619">
        <v>2</v>
      </c>
      <c r="I102" s="550">
        <f t="shared" si="7"/>
        <v>0.23419203747072601</v>
      </c>
    </row>
    <row r="103" spans="1:9" ht="15.6" thickTop="1" thickBot="1" x14ac:dyDescent="0.35">
      <c r="A103" s="613" t="s">
        <v>107</v>
      </c>
      <c r="B103" s="454">
        <v>1846</v>
      </c>
      <c r="C103" s="453">
        <f>B103/12994*100</f>
        <v>14.206556872402649</v>
      </c>
      <c r="D103" s="618">
        <v>23</v>
      </c>
      <c r="E103" s="694">
        <v>31</v>
      </c>
      <c r="F103" s="694">
        <v>14</v>
      </c>
      <c r="G103" s="694">
        <v>45</v>
      </c>
      <c r="H103" s="618">
        <v>68</v>
      </c>
      <c r="I103" s="649">
        <f t="shared" si="7"/>
        <v>7.9625292740046847</v>
      </c>
    </row>
    <row r="104" spans="1:9" ht="15.6" thickTop="1" thickBot="1" x14ac:dyDescent="0.35">
      <c r="A104" s="610" t="s">
        <v>253</v>
      </c>
      <c r="B104" s="449">
        <v>4</v>
      </c>
      <c r="C104" s="450">
        <f t="shared" si="9"/>
        <v>3.0783438510081577E-2</v>
      </c>
      <c r="D104" s="619">
        <v>0</v>
      </c>
      <c r="E104" s="608">
        <v>0</v>
      </c>
      <c r="F104" s="608">
        <v>0</v>
      </c>
      <c r="G104" s="609">
        <v>0</v>
      </c>
      <c r="H104" s="619">
        <v>0</v>
      </c>
      <c r="I104" s="550">
        <f t="shared" si="7"/>
        <v>0</v>
      </c>
    </row>
    <row r="105" spans="1:9" ht="15.6" thickTop="1" thickBot="1" x14ac:dyDescent="0.35">
      <c r="A105" s="610" t="s">
        <v>254</v>
      </c>
      <c r="B105" s="449">
        <v>41</v>
      </c>
      <c r="C105" s="450">
        <f t="shared" si="9"/>
        <v>0.31553024472833613</v>
      </c>
      <c r="D105" s="619">
        <v>1</v>
      </c>
      <c r="E105" s="608">
        <v>1</v>
      </c>
      <c r="F105" s="608">
        <v>0</v>
      </c>
      <c r="G105" s="609">
        <v>1</v>
      </c>
      <c r="H105" s="619">
        <v>2</v>
      </c>
      <c r="I105" s="550">
        <f t="shared" si="7"/>
        <v>0.23419203747072601</v>
      </c>
    </row>
    <row r="106" spans="1:9" ht="15.6" thickTop="1" thickBot="1" x14ac:dyDescent="0.35">
      <c r="A106" s="610" t="s">
        <v>255</v>
      </c>
      <c r="B106" s="449">
        <v>129</v>
      </c>
      <c r="C106" s="450">
        <f t="shared" si="9"/>
        <v>0.99276589195013087</v>
      </c>
      <c r="D106" s="619">
        <v>4</v>
      </c>
      <c r="E106" s="608">
        <v>2</v>
      </c>
      <c r="F106" s="608">
        <v>0</v>
      </c>
      <c r="G106" s="609">
        <v>2</v>
      </c>
      <c r="H106" s="619">
        <v>6</v>
      </c>
      <c r="I106" s="550">
        <f t="shared" si="7"/>
        <v>0.70257611241217799</v>
      </c>
    </row>
    <row r="107" spans="1:9" ht="15.6" thickTop="1" thickBot="1" x14ac:dyDescent="0.35">
      <c r="A107" s="610" t="s">
        <v>256</v>
      </c>
      <c r="B107" s="449">
        <v>829</v>
      </c>
      <c r="C107" s="450">
        <f t="shared" si="9"/>
        <v>6.3798676312144069</v>
      </c>
      <c r="D107" s="619">
        <v>11</v>
      </c>
      <c r="E107" s="608">
        <v>10</v>
      </c>
      <c r="F107" s="608">
        <v>8</v>
      </c>
      <c r="G107" s="609">
        <v>18</v>
      </c>
      <c r="H107" s="619">
        <v>29</v>
      </c>
      <c r="I107" s="550">
        <f t="shared" si="7"/>
        <v>3.3957845433255271</v>
      </c>
    </row>
    <row r="108" spans="1:9" s="18" customFormat="1" ht="15.6" thickTop="1" thickBot="1" x14ac:dyDescent="0.35">
      <c r="A108" s="610" t="s">
        <v>257</v>
      </c>
      <c r="B108" s="449">
        <v>613</v>
      </c>
      <c r="C108" s="450">
        <f t="shared" si="9"/>
        <v>4.7175619516700014</v>
      </c>
      <c r="D108" s="619">
        <v>1</v>
      </c>
      <c r="E108" s="608">
        <v>9</v>
      </c>
      <c r="F108" s="608">
        <v>3</v>
      </c>
      <c r="G108" s="609">
        <v>12</v>
      </c>
      <c r="H108" s="619">
        <v>13</v>
      </c>
      <c r="I108" s="550">
        <f t="shared" si="7"/>
        <v>1.5222482435597189</v>
      </c>
    </row>
    <row r="109" spans="1:9" ht="15.6" thickTop="1" thickBot="1" x14ac:dyDescent="0.35">
      <c r="A109" s="610" t="s">
        <v>258</v>
      </c>
      <c r="B109" s="449">
        <v>9</v>
      </c>
      <c r="C109" s="450">
        <f>B109/12994*100</f>
        <v>6.9262736647683551E-2</v>
      </c>
      <c r="D109" s="619">
        <v>0</v>
      </c>
      <c r="E109" s="608">
        <v>0</v>
      </c>
      <c r="F109" s="608">
        <v>0</v>
      </c>
      <c r="G109" s="609">
        <v>0</v>
      </c>
      <c r="H109" s="619">
        <v>0</v>
      </c>
      <c r="I109" s="550">
        <f t="shared" si="7"/>
        <v>0</v>
      </c>
    </row>
    <row r="110" spans="1:9" ht="15.6" thickTop="1" thickBot="1" x14ac:dyDescent="0.35">
      <c r="A110" s="610" t="s">
        <v>259</v>
      </c>
      <c r="B110" s="449">
        <v>221</v>
      </c>
      <c r="C110" s="450">
        <f t="shared" si="9"/>
        <v>1.7007849776820072</v>
      </c>
      <c r="D110" s="619">
        <v>6</v>
      </c>
      <c r="E110" s="608">
        <v>9</v>
      </c>
      <c r="F110" s="608">
        <v>3</v>
      </c>
      <c r="G110" s="609">
        <v>12</v>
      </c>
      <c r="H110" s="619">
        <v>18</v>
      </c>
      <c r="I110" s="550">
        <f t="shared" si="7"/>
        <v>2.1077283372365341</v>
      </c>
    </row>
    <row r="111" spans="1:9" ht="15.6" thickTop="1" thickBot="1" x14ac:dyDescent="0.35">
      <c r="A111" s="613" t="s">
        <v>108</v>
      </c>
      <c r="B111" s="454">
        <v>646</v>
      </c>
      <c r="C111" s="453">
        <f t="shared" si="9"/>
        <v>4.9715253193781752</v>
      </c>
      <c r="D111" s="618">
        <v>24</v>
      </c>
      <c r="E111" s="694">
        <v>15</v>
      </c>
      <c r="F111" s="694">
        <v>4</v>
      </c>
      <c r="G111" s="694">
        <v>19</v>
      </c>
      <c r="H111" s="618">
        <v>43</v>
      </c>
      <c r="I111" s="649">
        <f t="shared" si="7"/>
        <v>5.0351288056206087</v>
      </c>
    </row>
    <row r="112" spans="1:9" ht="15.6" thickTop="1" thickBot="1" x14ac:dyDescent="0.35">
      <c r="A112" s="610" t="s">
        <v>260</v>
      </c>
      <c r="B112" s="449">
        <v>393</v>
      </c>
      <c r="C112" s="450">
        <f t="shared" si="9"/>
        <v>3.0244728336155147</v>
      </c>
      <c r="D112" s="619">
        <v>13</v>
      </c>
      <c r="E112" s="608">
        <v>9</v>
      </c>
      <c r="F112" s="608">
        <v>2</v>
      </c>
      <c r="G112" s="609">
        <v>11</v>
      </c>
      <c r="H112" s="619">
        <v>24</v>
      </c>
      <c r="I112" s="550">
        <f t="shared" si="7"/>
        <v>2.810304449648712</v>
      </c>
    </row>
    <row r="113" spans="1:9" ht="15.6" thickTop="1" thickBot="1" x14ac:dyDescent="0.35">
      <c r="A113" s="610" t="s">
        <v>261</v>
      </c>
      <c r="B113" s="449">
        <v>30</v>
      </c>
      <c r="C113" s="450">
        <f t="shared" si="9"/>
        <v>0.23087578882561183</v>
      </c>
      <c r="D113" s="619">
        <v>0</v>
      </c>
      <c r="E113" s="608">
        <v>0</v>
      </c>
      <c r="F113" s="608">
        <v>1</v>
      </c>
      <c r="G113" s="609">
        <v>1</v>
      </c>
      <c r="H113" s="619">
        <v>1</v>
      </c>
      <c r="I113" s="550">
        <f t="shared" si="7"/>
        <v>0.117096018735363</v>
      </c>
    </row>
    <row r="114" spans="1:9" ht="15.6" thickTop="1" thickBot="1" x14ac:dyDescent="0.35">
      <c r="A114" s="610" t="s">
        <v>262</v>
      </c>
      <c r="B114" s="449">
        <v>18</v>
      </c>
      <c r="C114" s="450">
        <f t="shared" si="9"/>
        <v>0.1385254732953671</v>
      </c>
      <c r="D114" s="619">
        <v>1</v>
      </c>
      <c r="E114" s="608">
        <v>0</v>
      </c>
      <c r="F114" s="608">
        <v>0</v>
      </c>
      <c r="G114" s="609">
        <v>0</v>
      </c>
      <c r="H114" s="619">
        <v>1</v>
      </c>
      <c r="I114" s="550">
        <f t="shared" si="7"/>
        <v>0.117096018735363</v>
      </c>
    </row>
    <row r="115" spans="1:9" ht="15.6" thickTop="1" thickBot="1" x14ac:dyDescent="0.35">
      <c r="A115" s="610" t="s">
        <v>263</v>
      </c>
      <c r="B115" s="449">
        <v>136</v>
      </c>
      <c r="C115" s="450">
        <f t="shared" si="9"/>
        <v>1.0466369093427736</v>
      </c>
      <c r="D115" s="619">
        <v>7</v>
      </c>
      <c r="E115" s="608">
        <v>3</v>
      </c>
      <c r="F115" s="608">
        <v>0</v>
      </c>
      <c r="G115" s="609">
        <v>3</v>
      </c>
      <c r="H115" s="619">
        <v>10</v>
      </c>
      <c r="I115" s="550">
        <f t="shared" si="7"/>
        <v>1.1709601873536302</v>
      </c>
    </row>
    <row r="116" spans="1:9" s="260" customFormat="1" ht="15.6" thickTop="1" thickBot="1" x14ac:dyDescent="0.35">
      <c r="A116" s="610" t="s">
        <v>264</v>
      </c>
      <c r="B116" s="449">
        <v>4</v>
      </c>
      <c r="C116" s="450">
        <f t="shared" si="9"/>
        <v>3.0783438510081577E-2</v>
      </c>
      <c r="D116" s="619">
        <v>2</v>
      </c>
      <c r="E116" s="608">
        <v>1</v>
      </c>
      <c r="F116" s="608">
        <v>0</v>
      </c>
      <c r="G116" s="609">
        <v>1</v>
      </c>
      <c r="H116" s="619">
        <v>3</v>
      </c>
      <c r="I116" s="550">
        <f t="shared" si="7"/>
        <v>0.35128805620608899</v>
      </c>
    </row>
    <row r="117" spans="1:9" ht="15.6" customHeight="1" thickTop="1" thickBot="1" x14ac:dyDescent="0.35">
      <c r="A117" s="610" t="s">
        <v>265</v>
      </c>
      <c r="B117" s="449">
        <v>4</v>
      </c>
      <c r="C117" s="450">
        <f t="shared" si="9"/>
        <v>3.0783438510081577E-2</v>
      </c>
      <c r="D117" s="619">
        <v>0</v>
      </c>
      <c r="E117" s="608">
        <v>0</v>
      </c>
      <c r="F117" s="608">
        <v>0</v>
      </c>
      <c r="G117" s="609">
        <v>0</v>
      </c>
      <c r="H117" s="619">
        <v>0</v>
      </c>
      <c r="I117" s="550">
        <f t="shared" si="7"/>
        <v>0</v>
      </c>
    </row>
    <row r="118" spans="1:9" s="18" customFormat="1" ht="15.6" thickTop="1" thickBot="1" x14ac:dyDescent="0.35">
      <c r="A118" s="610" t="s">
        <v>266</v>
      </c>
      <c r="B118" s="449">
        <v>36</v>
      </c>
      <c r="C118" s="450">
        <f>B118/12994*100</f>
        <v>0.2770509465907342</v>
      </c>
      <c r="D118" s="619">
        <v>0</v>
      </c>
      <c r="E118" s="608">
        <v>0</v>
      </c>
      <c r="F118" s="608">
        <v>0</v>
      </c>
      <c r="G118" s="609">
        <v>0</v>
      </c>
      <c r="H118" s="619">
        <v>0</v>
      </c>
      <c r="I118" s="550">
        <f t="shared" si="7"/>
        <v>0</v>
      </c>
    </row>
    <row r="119" spans="1:9" s="691" customFormat="1" ht="30" customHeight="1" thickTop="1" thickBot="1" x14ac:dyDescent="0.35">
      <c r="A119" s="611" t="s">
        <v>925</v>
      </c>
      <c r="B119" s="451">
        <v>12</v>
      </c>
      <c r="C119" s="450">
        <f t="shared" si="9"/>
        <v>9.2350315530244739E-2</v>
      </c>
      <c r="D119" s="617">
        <v>1</v>
      </c>
      <c r="E119" s="456">
        <v>1</v>
      </c>
      <c r="F119" s="456">
        <v>1</v>
      </c>
      <c r="G119" s="609">
        <v>2</v>
      </c>
      <c r="H119" s="619">
        <v>3</v>
      </c>
      <c r="I119" s="550">
        <f t="shared" si="7"/>
        <v>0.35128805620608899</v>
      </c>
    </row>
    <row r="120" spans="1:9" ht="15.6" thickTop="1" thickBot="1" x14ac:dyDescent="0.35">
      <c r="A120" s="610" t="s">
        <v>267</v>
      </c>
      <c r="B120" s="449">
        <v>13</v>
      </c>
      <c r="C120" s="450">
        <f t="shared" si="9"/>
        <v>0.10004617515776512</v>
      </c>
      <c r="D120" s="619">
        <v>0</v>
      </c>
      <c r="E120" s="608">
        <v>1</v>
      </c>
      <c r="F120" s="608">
        <v>0</v>
      </c>
      <c r="G120" s="609">
        <v>1</v>
      </c>
      <c r="H120" s="619">
        <v>1</v>
      </c>
      <c r="I120" s="550">
        <f t="shared" si="7"/>
        <v>0.117096018735363</v>
      </c>
    </row>
    <row r="121" spans="1:9" ht="15.6" thickTop="1" thickBot="1" x14ac:dyDescent="0.35">
      <c r="A121" s="613" t="s">
        <v>109</v>
      </c>
      <c r="B121" s="454">
        <v>131</v>
      </c>
      <c r="C121" s="453">
        <f t="shared" si="9"/>
        <v>1.0081576112051718</v>
      </c>
      <c r="D121" s="618">
        <v>6</v>
      </c>
      <c r="E121" s="694">
        <v>1</v>
      </c>
      <c r="F121" s="694">
        <v>0</v>
      </c>
      <c r="G121" s="694">
        <v>1</v>
      </c>
      <c r="H121" s="618">
        <v>7</v>
      </c>
      <c r="I121" s="649">
        <f t="shared" si="7"/>
        <v>0.81967213114754101</v>
      </c>
    </row>
    <row r="122" spans="1:9" ht="15.6" thickTop="1" thickBot="1" x14ac:dyDescent="0.35">
      <c r="A122" s="610" t="s">
        <v>268</v>
      </c>
      <c r="B122" s="449">
        <v>5</v>
      </c>
      <c r="C122" s="450">
        <f>B122/12994*100</f>
        <v>3.8479298137601967E-2</v>
      </c>
      <c r="D122" s="617">
        <v>1</v>
      </c>
      <c r="E122" s="608">
        <v>0</v>
      </c>
      <c r="F122" s="608">
        <v>0</v>
      </c>
      <c r="G122" s="609">
        <v>0</v>
      </c>
      <c r="H122" s="619">
        <v>1</v>
      </c>
      <c r="I122" s="550">
        <f t="shared" si="7"/>
        <v>0.117096018735363</v>
      </c>
    </row>
    <row r="123" spans="1:9" s="18" customFormat="1" ht="15.6" thickTop="1" thickBot="1" x14ac:dyDescent="0.35">
      <c r="A123" s="610" t="s">
        <v>269</v>
      </c>
      <c r="B123" s="449">
        <v>113</v>
      </c>
      <c r="C123" s="450">
        <f t="shared" si="9"/>
        <v>0.86963213790980443</v>
      </c>
      <c r="D123" s="617">
        <v>4</v>
      </c>
      <c r="E123" s="608">
        <v>1</v>
      </c>
      <c r="F123" s="608">
        <v>0</v>
      </c>
      <c r="G123" s="609">
        <v>1</v>
      </c>
      <c r="H123" s="619">
        <v>5</v>
      </c>
      <c r="I123" s="550">
        <f t="shared" si="7"/>
        <v>0.58548009367681508</v>
      </c>
    </row>
    <row r="124" spans="1:9" ht="15.6" thickTop="1" thickBot="1" x14ac:dyDescent="0.35">
      <c r="A124" s="610" t="s">
        <v>270</v>
      </c>
      <c r="B124" s="449">
        <v>5</v>
      </c>
      <c r="C124" s="450">
        <f t="shared" si="9"/>
        <v>3.8479298137601967E-2</v>
      </c>
      <c r="D124" s="617">
        <v>1</v>
      </c>
      <c r="E124" s="608">
        <v>0</v>
      </c>
      <c r="F124" s="608">
        <v>0</v>
      </c>
      <c r="G124" s="609">
        <v>0</v>
      </c>
      <c r="H124" s="619">
        <v>1</v>
      </c>
      <c r="I124" s="550">
        <f t="shared" si="7"/>
        <v>0.117096018735363</v>
      </c>
    </row>
    <row r="125" spans="1:9" ht="15.6" thickTop="1" thickBot="1" x14ac:dyDescent="0.35">
      <c r="A125" s="610" t="s">
        <v>271</v>
      </c>
      <c r="B125" s="449">
        <v>8</v>
      </c>
      <c r="C125" s="450">
        <f t="shared" si="9"/>
        <v>6.1566877020163155E-2</v>
      </c>
      <c r="D125" s="617">
        <v>0</v>
      </c>
      <c r="E125" s="608">
        <v>0</v>
      </c>
      <c r="F125" s="608">
        <v>0</v>
      </c>
      <c r="G125" s="609">
        <v>0</v>
      </c>
      <c r="H125" s="619">
        <v>0</v>
      </c>
      <c r="I125" s="550">
        <f t="shared" si="7"/>
        <v>0</v>
      </c>
    </row>
    <row r="126" spans="1:9" ht="30" customHeight="1" thickTop="1" thickBot="1" x14ac:dyDescent="0.35">
      <c r="A126" s="613" t="s">
        <v>110</v>
      </c>
      <c r="B126" s="452">
        <v>260</v>
      </c>
      <c r="C126" s="453">
        <f t="shared" si="9"/>
        <v>2.0009235031553025</v>
      </c>
      <c r="D126" s="618">
        <v>5</v>
      </c>
      <c r="E126" s="694">
        <v>7</v>
      </c>
      <c r="F126" s="694">
        <v>2</v>
      </c>
      <c r="G126" s="694">
        <v>9</v>
      </c>
      <c r="H126" s="618">
        <v>14</v>
      </c>
      <c r="I126" s="649">
        <f t="shared" si="7"/>
        <v>1.639344262295082</v>
      </c>
    </row>
    <row r="127" spans="1:9" ht="15.6" thickTop="1" thickBot="1" x14ac:dyDescent="0.35">
      <c r="A127" s="610" t="s">
        <v>272</v>
      </c>
      <c r="B127" s="449">
        <v>16</v>
      </c>
      <c r="C127" s="450">
        <f t="shared" si="9"/>
        <v>0.12313375404032631</v>
      </c>
      <c r="D127" s="617">
        <v>2</v>
      </c>
      <c r="E127" s="608">
        <v>2</v>
      </c>
      <c r="F127" s="608">
        <v>0</v>
      </c>
      <c r="G127" s="609">
        <v>2</v>
      </c>
      <c r="H127" s="619">
        <v>4</v>
      </c>
      <c r="I127" s="550">
        <f t="shared" si="7"/>
        <v>0.46838407494145201</v>
      </c>
    </row>
    <row r="128" spans="1:9" ht="15.6" thickTop="1" thickBot="1" x14ac:dyDescent="0.35">
      <c r="A128" s="610" t="s">
        <v>273</v>
      </c>
      <c r="B128" s="449">
        <v>7</v>
      </c>
      <c r="C128" s="450">
        <f>B128/12994*100</f>
        <v>5.3871017392642759E-2</v>
      </c>
      <c r="D128" s="617">
        <v>1</v>
      </c>
      <c r="E128" s="608">
        <v>0</v>
      </c>
      <c r="F128" s="608">
        <v>0</v>
      </c>
      <c r="G128" s="609">
        <v>0</v>
      </c>
      <c r="H128" s="619">
        <v>1</v>
      </c>
      <c r="I128" s="550">
        <f t="shared" si="7"/>
        <v>0.117096018735363</v>
      </c>
    </row>
    <row r="129" spans="1:9" ht="15.6" thickTop="1" thickBot="1" x14ac:dyDescent="0.35">
      <c r="A129" s="610" t="s">
        <v>275</v>
      </c>
      <c r="B129" s="449">
        <v>8</v>
      </c>
      <c r="C129" s="450">
        <f t="shared" si="9"/>
        <v>6.1566877020163155E-2</v>
      </c>
      <c r="D129" s="617">
        <v>1</v>
      </c>
      <c r="E129" s="608">
        <v>0</v>
      </c>
      <c r="F129" s="608">
        <v>0</v>
      </c>
      <c r="G129" s="609">
        <v>0</v>
      </c>
      <c r="H129" s="619">
        <v>1</v>
      </c>
      <c r="I129" s="550">
        <f t="shared" si="7"/>
        <v>0.117096018735363</v>
      </c>
    </row>
    <row r="130" spans="1:9" ht="15.6" thickTop="1" thickBot="1" x14ac:dyDescent="0.35">
      <c r="A130" s="610" t="s">
        <v>274</v>
      </c>
      <c r="B130" s="449">
        <v>36</v>
      </c>
      <c r="C130" s="450">
        <f t="shared" si="9"/>
        <v>0.2770509465907342</v>
      </c>
      <c r="D130" s="617">
        <v>0</v>
      </c>
      <c r="E130" s="608">
        <v>0</v>
      </c>
      <c r="F130" s="608">
        <v>0</v>
      </c>
      <c r="G130" s="609">
        <v>0</v>
      </c>
      <c r="H130" s="619">
        <v>0</v>
      </c>
      <c r="I130" s="550">
        <f t="shared" ref="I130:I193" si="10">H130/854*100</f>
        <v>0</v>
      </c>
    </row>
    <row r="131" spans="1:9" ht="15.6" thickTop="1" thickBot="1" x14ac:dyDescent="0.35">
      <c r="A131" s="610" t="s">
        <v>276</v>
      </c>
      <c r="B131" s="449">
        <v>63</v>
      </c>
      <c r="C131" s="450">
        <f t="shared" si="9"/>
        <v>0.48483915653378484</v>
      </c>
      <c r="D131" s="617">
        <v>0</v>
      </c>
      <c r="E131" s="608">
        <v>2</v>
      </c>
      <c r="F131" s="608">
        <v>0</v>
      </c>
      <c r="G131" s="609">
        <v>2</v>
      </c>
      <c r="H131" s="619">
        <v>2</v>
      </c>
      <c r="I131" s="550">
        <f t="shared" si="10"/>
        <v>0.23419203747072601</v>
      </c>
    </row>
    <row r="132" spans="1:9" ht="15.6" customHeight="1" thickTop="1" thickBot="1" x14ac:dyDescent="0.35">
      <c r="A132" s="610" t="s">
        <v>277</v>
      </c>
      <c r="B132" s="449">
        <v>39</v>
      </c>
      <c r="C132" s="450">
        <f t="shared" si="9"/>
        <v>0.30013852547329534</v>
      </c>
      <c r="D132" s="617">
        <v>0</v>
      </c>
      <c r="E132" s="608">
        <v>0</v>
      </c>
      <c r="F132" s="608">
        <v>0</v>
      </c>
      <c r="G132" s="609">
        <v>0</v>
      </c>
      <c r="H132" s="619">
        <v>0</v>
      </c>
      <c r="I132" s="550">
        <f t="shared" si="10"/>
        <v>0</v>
      </c>
    </row>
    <row r="133" spans="1:9" s="18" customFormat="1" ht="15.6" thickTop="1" thickBot="1" x14ac:dyDescent="0.35">
      <c r="A133" s="610" t="s">
        <v>279</v>
      </c>
      <c r="B133" s="451">
        <v>12</v>
      </c>
      <c r="C133" s="450">
        <f t="shared" si="9"/>
        <v>9.2350315530244739E-2</v>
      </c>
      <c r="D133" s="619">
        <v>0</v>
      </c>
      <c r="E133" s="608">
        <v>0</v>
      </c>
      <c r="F133" s="608">
        <v>2</v>
      </c>
      <c r="G133" s="609">
        <v>2</v>
      </c>
      <c r="H133" s="619">
        <v>2</v>
      </c>
      <c r="I133" s="550">
        <f t="shared" si="10"/>
        <v>0.23419203747072601</v>
      </c>
    </row>
    <row r="134" spans="1:9" ht="15.6" thickTop="1" thickBot="1" x14ac:dyDescent="0.35">
      <c r="A134" s="610" t="s">
        <v>278</v>
      </c>
      <c r="B134" s="451">
        <v>77</v>
      </c>
      <c r="C134" s="450">
        <f t="shared" si="9"/>
        <v>0.59258119131907028</v>
      </c>
      <c r="D134" s="619">
        <v>1</v>
      </c>
      <c r="E134" s="608">
        <v>3</v>
      </c>
      <c r="F134" s="608">
        <v>0</v>
      </c>
      <c r="G134" s="609">
        <v>3</v>
      </c>
      <c r="H134" s="619">
        <v>4</v>
      </c>
      <c r="I134" s="550">
        <f t="shared" si="10"/>
        <v>0.46838407494145201</v>
      </c>
    </row>
    <row r="135" spans="1:9" ht="30" thickTop="1" thickBot="1" x14ac:dyDescent="0.35">
      <c r="A135" s="610" t="s">
        <v>135</v>
      </c>
      <c r="B135" s="382">
        <v>2</v>
      </c>
      <c r="C135" s="450">
        <f t="shared" si="9"/>
        <v>1.5391719255040789E-2</v>
      </c>
      <c r="D135" s="619">
        <v>0</v>
      </c>
      <c r="E135" s="608">
        <v>0</v>
      </c>
      <c r="F135" s="608">
        <v>0</v>
      </c>
      <c r="G135" s="609">
        <v>0</v>
      </c>
      <c r="H135" s="619">
        <v>0</v>
      </c>
      <c r="I135" s="550">
        <f t="shared" si="10"/>
        <v>0</v>
      </c>
    </row>
    <row r="136" spans="1:9" ht="15.6" thickTop="1" thickBot="1" x14ac:dyDescent="0.35">
      <c r="A136" s="613" t="s">
        <v>111</v>
      </c>
      <c r="B136" s="454">
        <v>357</v>
      </c>
      <c r="C136" s="453">
        <f t="shared" si="9"/>
        <v>2.7474218870247804</v>
      </c>
      <c r="D136" s="618">
        <v>2</v>
      </c>
      <c r="E136" s="694">
        <v>12</v>
      </c>
      <c r="F136" s="694">
        <v>6</v>
      </c>
      <c r="G136" s="694">
        <v>18</v>
      </c>
      <c r="H136" s="618">
        <v>20</v>
      </c>
      <c r="I136" s="649">
        <f t="shared" si="10"/>
        <v>2.3419203747072603</v>
      </c>
    </row>
    <row r="137" spans="1:9" ht="15.6" thickTop="1" thickBot="1" x14ac:dyDescent="0.35">
      <c r="A137" s="610" t="s">
        <v>907</v>
      </c>
      <c r="B137" s="451">
        <v>1</v>
      </c>
      <c r="C137" s="450">
        <f t="shared" si="9"/>
        <v>7.6958596275203944E-3</v>
      </c>
      <c r="D137" s="619">
        <v>0</v>
      </c>
      <c r="E137" s="456">
        <v>0</v>
      </c>
      <c r="F137" s="456">
        <v>0</v>
      </c>
      <c r="G137" s="609">
        <v>0</v>
      </c>
      <c r="H137" s="619">
        <v>0</v>
      </c>
      <c r="I137" s="550">
        <f t="shared" si="10"/>
        <v>0</v>
      </c>
    </row>
    <row r="138" spans="1:9" ht="15.6" thickTop="1" thickBot="1" x14ac:dyDescent="0.35">
      <c r="A138" s="610" t="s">
        <v>280</v>
      </c>
      <c r="B138" s="451">
        <v>3</v>
      </c>
      <c r="C138" s="450">
        <f t="shared" si="9"/>
        <v>2.3087578882561185E-2</v>
      </c>
      <c r="D138" s="619">
        <v>0</v>
      </c>
      <c r="E138" s="608">
        <v>0</v>
      </c>
      <c r="F138" s="608">
        <v>0</v>
      </c>
      <c r="G138" s="609">
        <v>0</v>
      </c>
      <c r="H138" s="619">
        <v>0</v>
      </c>
      <c r="I138" s="550">
        <f t="shared" si="10"/>
        <v>0</v>
      </c>
    </row>
    <row r="139" spans="1:9" ht="30" thickTop="1" thickBot="1" x14ac:dyDescent="0.35">
      <c r="A139" s="610" t="s">
        <v>281</v>
      </c>
      <c r="B139" s="449">
        <v>20</v>
      </c>
      <c r="C139" s="450">
        <f t="shared" si="9"/>
        <v>0.15391719255040787</v>
      </c>
      <c r="D139" s="619">
        <v>0</v>
      </c>
      <c r="E139" s="608">
        <v>0</v>
      </c>
      <c r="F139" s="608">
        <v>0</v>
      </c>
      <c r="G139" s="609">
        <v>0</v>
      </c>
      <c r="H139" s="619">
        <v>0</v>
      </c>
      <c r="I139" s="550">
        <f t="shared" si="10"/>
        <v>0</v>
      </c>
    </row>
    <row r="140" spans="1:9" ht="15.6" thickTop="1" thickBot="1" x14ac:dyDescent="0.35">
      <c r="A140" s="610" t="s">
        <v>282</v>
      </c>
      <c r="B140" s="449">
        <v>2</v>
      </c>
      <c r="C140" s="450">
        <f t="shared" si="9"/>
        <v>1.5391719255040789E-2</v>
      </c>
      <c r="D140" s="619">
        <v>0</v>
      </c>
      <c r="E140" s="608">
        <v>0</v>
      </c>
      <c r="F140" s="608">
        <v>0</v>
      </c>
      <c r="G140" s="609">
        <v>0</v>
      </c>
      <c r="H140" s="619">
        <v>0</v>
      </c>
      <c r="I140" s="550">
        <f t="shared" si="10"/>
        <v>0</v>
      </c>
    </row>
    <row r="141" spans="1:9" ht="15.6" thickTop="1" thickBot="1" x14ac:dyDescent="0.35">
      <c r="A141" s="610" t="s">
        <v>283</v>
      </c>
      <c r="B141" s="449">
        <v>150</v>
      </c>
      <c r="C141" s="450">
        <f t="shared" si="9"/>
        <v>1.154378944128059</v>
      </c>
      <c r="D141" s="619">
        <v>2</v>
      </c>
      <c r="E141" s="608">
        <v>3</v>
      </c>
      <c r="F141" s="608">
        <v>1</v>
      </c>
      <c r="G141" s="609">
        <v>4</v>
      </c>
      <c r="H141" s="619">
        <v>6</v>
      </c>
      <c r="I141" s="550">
        <f t="shared" si="10"/>
        <v>0.70257611241217799</v>
      </c>
    </row>
    <row r="142" spans="1:9" ht="15.6" thickTop="1" thickBot="1" x14ac:dyDescent="0.35">
      <c r="A142" s="610" t="s">
        <v>284</v>
      </c>
      <c r="B142" s="449">
        <v>5</v>
      </c>
      <c r="C142" s="450">
        <f t="shared" ref="C142:C162" si="11">B142/12994*100</f>
        <v>3.8479298137601967E-2</v>
      </c>
      <c r="D142" s="619">
        <v>0</v>
      </c>
      <c r="E142" s="608">
        <v>0</v>
      </c>
      <c r="F142" s="608">
        <v>0</v>
      </c>
      <c r="G142" s="609">
        <v>0</v>
      </c>
      <c r="H142" s="619">
        <v>0</v>
      </c>
      <c r="I142" s="550">
        <f t="shared" si="10"/>
        <v>0</v>
      </c>
    </row>
    <row r="143" spans="1:9" ht="15.6" thickTop="1" thickBot="1" x14ac:dyDescent="0.35">
      <c r="A143" s="610" t="s">
        <v>285</v>
      </c>
      <c r="B143" s="449">
        <v>7</v>
      </c>
      <c r="C143" s="450">
        <f t="shared" si="11"/>
        <v>5.3871017392642759E-2</v>
      </c>
      <c r="D143" s="619">
        <v>0</v>
      </c>
      <c r="E143" s="608">
        <v>0</v>
      </c>
      <c r="F143" s="608">
        <v>0</v>
      </c>
      <c r="G143" s="609">
        <v>0</v>
      </c>
      <c r="H143" s="619">
        <v>0</v>
      </c>
      <c r="I143" s="550">
        <f t="shared" si="10"/>
        <v>0</v>
      </c>
    </row>
    <row r="144" spans="1:9" ht="18.75" customHeight="1" thickTop="1" thickBot="1" x14ac:dyDescent="0.35">
      <c r="A144" s="610" t="s">
        <v>286</v>
      </c>
      <c r="B144" s="449">
        <v>3</v>
      </c>
      <c r="C144" s="450">
        <f t="shared" si="11"/>
        <v>2.3087578882561185E-2</v>
      </c>
      <c r="D144" s="619">
        <v>0</v>
      </c>
      <c r="E144" s="608">
        <v>0</v>
      </c>
      <c r="F144" s="608">
        <v>0</v>
      </c>
      <c r="G144" s="609">
        <v>0</v>
      </c>
      <c r="H144" s="619">
        <v>0</v>
      </c>
      <c r="I144" s="550">
        <f t="shared" si="10"/>
        <v>0</v>
      </c>
    </row>
    <row r="145" spans="1:9" s="260" customFormat="1" ht="15.6" thickTop="1" thickBot="1" x14ac:dyDescent="0.35">
      <c r="A145" s="610" t="s">
        <v>287</v>
      </c>
      <c r="B145" s="449">
        <v>17</v>
      </c>
      <c r="C145" s="450">
        <f t="shared" si="11"/>
        <v>0.13082961366784671</v>
      </c>
      <c r="D145" s="619">
        <v>0</v>
      </c>
      <c r="E145" s="608">
        <v>0</v>
      </c>
      <c r="F145" s="608">
        <v>0</v>
      </c>
      <c r="G145" s="609">
        <v>0</v>
      </c>
      <c r="H145" s="619">
        <v>0</v>
      </c>
      <c r="I145" s="550">
        <f t="shared" si="10"/>
        <v>0</v>
      </c>
    </row>
    <row r="146" spans="1:9" ht="15.6" thickTop="1" thickBot="1" x14ac:dyDescent="0.35">
      <c r="A146" s="610" t="s">
        <v>908</v>
      </c>
      <c r="B146" s="449">
        <v>1</v>
      </c>
      <c r="C146" s="450">
        <f t="shared" si="11"/>
        <v>7.6958596275203944E-3</v>
      </c>
      <c r="D146" s="619">
        <v>0</v>
      </c>
      <c r="E146" s="608">
        <v>0</v>
      </c>
      <c r="F146" s="608">
        <v>0</v>
      </c>
      <c r="G146" s="609">
        <v>0</v>
      </c>
      <c r="H146" s="619">
        <v>0</v>
      </c>
      <c r="I146" s="550">
        <f t="shared" si="10"/>
        <v>0</v>
      </c>
    </row>
    <row r="147" spans="1:9" ht="15.6" thickTop="1" thickBot="1" x14ac:dyDescent="0.35">
      <c r="A147" s="610" t="s">
        <v>288</v>
      </c>
      <c r="B147" s="449">
        <v>103</v>
      </c>
      <c r="C147" s="450">
        <f t="shared" si="11"/>
        <v>0.79267354163460058</v>
      </c>
      <c r="D147" s="619">
        <v>0</v>
      </c>
      <c r="E147" s="456">
        <v>6</v>
      </c>
      <c r="F147" s="456">
        <v>4</v>
      </c>
      <c r="G147" s="609">
        <v>10</v>
      </c>
      <c r="H147" s="619">
        <v>10</v>
      </c>
      <c r="I147" s="550">
        <f t="shared" si="10"/>
        <v>1.1709601873536302</v>
      </c>
    </row>
    <row r="148" spans="1:9" ht="15.6" thickTop="1" thickBot="1" x14ac:dyDescent="0.35">
      <c r="A148" s="614" t="s">
        <v>922</v>
      </c>
      <c r="B148" s="449">
        <v>4</v>
      </c>
      <c r="C148" s="450">
        <f t="shared" si="11"/>
        <v>3.0783438510081577E-2</v>
      </c>
      <c r="D148" s="619">
        <v>0</v>
      </c>
      <c r="E148" s="456">
        <v>0</v>
      </c>
      <c r="F148" s="456">
        <v>0</v>
      </c>
      <c r="G148" s="609">
        <v>0</v>
      </c>
      <c r="H148" s="619">
        <v>0</v>
      </c>
      <c r="I148" s="550">
        <f t="shared" si="10"/>
        <v>0</v>
      </c>
    </row>
    <row r="149" spans="1:9" ht="15.6" thickTop="1" thickBot="1" x14ac:dyDescent="0.35">
      <c r="A149" s="610" t="s">
        <v>289</v>
      </c>
      <c r="B149" s="449">
        <v>17</v>
      </c>
      <c r="C149" s="450">
        <f t="shared" si="11"/>
        <v>0.13082961366784671</v>
      </c>
      <c r="D149" s="619">
        <v>0</v>
      </c>
      <c r="E149" s="608">
        <v>1</v>
      </c>
      <c r="F149" s="608">
        <v>0</v>
      </c>
      <c r="G149" s="609">
        <v>1</v>
      </c>
      <c r="H149" s="619">
        <v>1</v>
      </c>
      <c r="I149" s="550">
        <f t="shared" si="10"/>
        <v>0.117096018735363</v>
      </c>
    </row>
    <row r="150" spans="1:9" ht="30" thickTop="1" thickBot="1" x14ac:dyDescent="0.35">
      <c r="A150" s="610" t="s">
        <v>290</v>
      </c>
      <c r="B150" s="449">
        <v>9</v>
      </c>
      <c r="C150" s="450">
        <f t="shared" si="11"/>
        <v>6.9262736647683551E-2</v>
      </c>
      <c r="D150" s="619">
        <v>0</v>
      </c>
      <c r="E150" s="456">
        <v>0</v>
      </c>
      <c r="F150" s="456">
        <v>0</v>
      </c>
      <c r="G150" s="609">
        <v>0</v>
      </c>
      <c r="H150" s="619">
        <v>0</v>
      </c>
      <c r="I150" s="550">
        <f t="shared" si="10"/>
        <v>0</v>
      </c>
    </row>
    <row r="151" spans="1:9" s="260" customFormat="1" ht="15.6" thickTop="1" thickBot="1" x14ac:dyDescent="0.35">
      <c r="A151" s="615" t="s">
        <v>149</v>
      </c>
      <c r="B151" s="449">
        <v>3</v>
      </c>
      <c r="C151" s="450">
        <f t="shared" si="11"/>
        <v>2.3087578882561185E-2</v>
      </c>
      <c r="D151" s="619">
        <v>0</v>
      </c>
      <c r="E151" s="456">
        <v>0</v>
      </c>
      <c r="F151" s="456">
        <v>0</v>
      </c>
      <c r="G151" s="609">
        <v>0</v>
      </c>
      <c r="H151" s="619">
        <v>0</v>
      </c>
      <c r="I151" s="550">
        <f t="shared" si="10"/>
        <v>0</v>
      </c>
    </row>
    <row r="152" spans="1:9" ht="15.6" thickTop="1" thickBot="1" x14ac:dyDescent="0.35">
      <c r="A152" s="615" t="s">
        <v>150</v>
      </c>
      <c r="B152" s="455">
        <v>1</v>
      </c>
      <c r="C152" s="450">
        <f t="shared" si="11"/>
        <v>7.6958596275203944E-3</v>
      </c>
      <c r="D152" s="619">
        <v>0</v>
      </c>
      <c r="E152" s="456">
        <v>0</v>
      </c>
      <c r="F152" s="456">
        <v>1</v>
      </c>
      <c r="G152" s="609">
        <v>1</v>
      </c>
      <c r="H152" s="619">
        <v>1</v>
      </c>
      <c r="I152" s="550">
        <f t="shared" si="10"/>
        <v>0.117096018735363</v>
      </c>
    </row>
    <row r="153" spans="1:9" ht="30" thickTop="1" thickBot="1" x14ac:dyDescent="0.35">
      <c r="A153" s="610" t="s">
        <v>194</v>
      </c>
      <c r="B153" s="451">
        <v>1</v>
      </c>
      <c r="C153" s="450">
        <f t="shared" si="11"/>
        <v>7.6958596275203944E-3</v>
      </c>
      <c r="D153" s="619">
        <v>0</v>
      </c>
      <c r="E153" s="456">
        <v>1</v>
      </c>
      <c r="F153" s="456">
        <v>0</v>
      </c>
      <c r="G153" s="609">
        <v>1</v>
      </c>
      <c r="H153" s="619">
        <v>1</v>
      </c>
      <c r="I153" s="550">
        <f t="shared" si="10"/>
        <v>0.117096018735363</v>
      </c>
    </row>
    <row r="154" spans="1:9" s="260" customFormat="1" ht="15.6" customHeight="1" thickTop="1" thickBot="1" x14ac:dyDescent="0.35">
      <c r="A154" s="614" t="s">
        <v>923</v>
      </c>
      <c r="B154" s="382">
        <v>4</v>
      </c>
      <c r="C154" s="450">
        <f t="shared" si="11"/>
        <v>3.0783438510081577E-2</v>
      </c>
      <c r="D154" s="619">
        <v>0</v>
      </c>
      <c r="E154" s="456">
        <v>0</v>
      </c>
      <c r="F154" s="456">
        <v>0</v>
      </c>
      <c r="G154" s="609">
        <v>0</v>
      </c>
      <c r="H154" s="619">
        <v>0</v>
      </c>
      <c r="I154" s="550">
        <f t="shared" si="10"/>
        <v>0</v>
      </c>
    </row>
    <row r="155" spans="1:9" s="260" customFormat="1" ht="15.6" thickTop="1" thickBot="1" x14ac:dyDescent="0.35">
      <c r="A155" s="616" t="s">
        <v>148</v>
      </c>
      <c r="B155" s="456">
        <v>2</v>
      </c>
      <c r="C155" s="450">
        <f t="shared" si="11"/>
        <v>1.5391719255040789E-2</v>
      </c>
      <c r="D155" s="619">
        <v>0</v>
      </c>
      <c r="E155" s="456">
        <v>1</v>
      </c>
      <c r="F155" s="456">
        <v>0</v>
      </c>
      <c r="G155" s="609">
        <v>1</v>
      </c>
      <c r="H155" s="619">
        <v>1</v>
      </c>
      <c r="I155" s="550">
        <f t="shared" si="10"/>
        <v>0.117096018735363</v>
      </c>
    </row>
    <row r="156" spans="1:9" s="260" customFormat="1" ht="30" thickTop="1" thickBot="1" x14ac:dyDescent="0.35">
      <c r="A156" s="616" t="s">
        <v>582</v>
      </c>
      <c r="B156" s="451">
        <v>1</v>
      </c>
      <c r="C156" s="450">
        <f t="shared" si="11"/>
        <v>7.6958596275203944E-3</v>
      </c>
      <c r="D156" s="619">
        <v>0</v>
      </c>
      <c r="E156" s="456">
        <v>0</v>
      </c>
      <c r="F156" s="456">
        <v>0</v>
      </c>
      <c r="G156" s="609">
        <v>0</v>
      </c>
      <c r="H156" s="619">
        <v>0</v>
      </c>
      <c r="I156" s="550">
        <f t="shared" si="10"/>
        <v>0</v>
      </c>
    </row>
    <row r="157" spans="1:9" s="18" customFormat="1" ht="15.6" thickTop="1" thickBot="1" x14ac:dyDescent="0.35">
      <c r="A157" s="616" t="s">
        <v>939</v>
      </c>
      <c r="B157" s="451">
        <v>1</v>
      </c>
      <c r="C157" s="450">
        <f t="shared" si="11"/>
        <v>7.6958596275203944E-3</v>
      </c>
      <c r="D157" s="619">
        <v>0</v>
      </c>
      <c r="E157" s="456">
        <v>0</v>
      </c>
      <c r="F157" s="456">
        <v>0</v>
      </c>
      <c r="G157" s="609">
        <v>0</v>
      </c>
      <c r="H157" s="619">
        <v>0</v>
      </c>
      <c r="I157" s="550">
        <f t="shared" si="10"/>
        <v>0</v>
      </c>
    </row>
    <row r="158" spans="1:9" ht="15.6" thickTop="1" thickBot="1" x14ac:dyDescent="0.35">
      <c r="A158" s="612" t="s">
        <v>940</v>
      </c>
      <c r="B158" s="451">
        <v>1</v>
      </c>
      <c r="C158" s="450">
        <f t="shared" si="11"/>
        <v>7.6958596275203944E-3</v>
      </c>
      <c r="D158" s="619">
        <v>0</v>
      </c>
      <c r="E158" s="456">
        <v>0</v>
      </c>
      <c r="F158" s="456">
        <v>0</v>
      </c>
      <c r="G158" s="609">
        <v>0</v>
      </c>
      <c r="H158" s="619">
        <v>0</v>
      </c>
      <c r="I158" s="550">
        <f t="shared" si="10"/>
        <v>0</v>
      </c>
    </row>
    <row r="159" spans="1:9" ht="30" thickTop="1" thickBot="1" x14ac:dyDescent="0.35">
      <c r="A159" s="612" t="s">
        <v>1053</v>
      </c>
      <c r="B159" s="451">
        <v>1</v>
      </c>
      <c r="C159" s="450">
        <f t="shared" si="11"/>
        <v>7.6958596275203944E-3</v>
      </c>
      <c r="D159" s="619">
        <v>0</v>
      </c>
      <c r="E159" s="456">
        <v>0</v>
      </c>
      <c r="F159" s="456">
        <v>0</v>
      </c>
      <c r="G159" s="609">
        <v>0</v>
      </c>
      <c r="H159" s="619">
        <v>0</v>
      </c>
      <c r="I159" s="550">
        <f t="shared" si="10"/>
        <v>0</v>
      </c>
    </row>
    <row r="160" spans="1:9" s="18" customFormat="1" ht="15.6" thickTop="1" thickBot="1" x14ac:dyDescent="0.35">
      <c r="A160" s="613" t="s">
        <v>112</v>
      </c>
      <c r="B160" s="454">
        <v>22</v>
      </c>
      <c r="C160" s="450">
        <f t="shared" si="11"/>
        <v>0.16930891180544866</v>
      </c>
      <c r="D160" s="618">
        <v>0</v>
      </c>
      <c r="E160" s="694">
        <v>0</v>
      </c>
      <c r="F160" s="694">
        <v>0</v>
      </c>
      <c r="G160" s="694">
        <v>0</v>
      </c>
      <c r="H160" s="618">
        <v>0</v>
      </c>
      <c r="I160" s="649">
        <f t="shared" si="10"/>
        <v>0</v>
      </c>
    </row>
    <row r="161" spans="1:9" ht="15.6" thickTop="1" thickBot="1" x14ac:dyDescent="0.35">
      <c r="A161" s="610" t="s">
        <v>136</v>
      </c>
      <c r="B161" s="449">
        <v>21</v>
      </c>
      <c r="C161" s="450">
        <f t="shared" si="11"/>
        <v>0.16161305217792826</v>
      </c>
      <c r="D161" s="619">
        <v>0</v>
      </c>
      <c r="E161" s="608">
        <v>0</v>
      </c>
      <c r="F161" s="608">
        <v>0</v>
      </c>
      <c r="G161" s="609">
        <v>0</v>
      </c>
      <c r="H161" s="619">
        <v>0</v>
      </c>
      <c r="I161" s="550">
        <f t="shared" si="10"/>
        <v>0</v>
      </c>
    </row>
    <row r="162" spans="1:9" ht="15.6" thickTop="1" thickBot="1" x14ac:dyDescent="0.35">
      <c r="A162" s="610" t="s">
        <v>137</v>
      </c>
      <c r="B162" s="449">
        <v>1</v>
      </c>
      <c r="C162" s="450">
        <f t="shared" si="11"/>
        <v>7.6958596275203944E-3</v>
      </c>
      <c r="D162" s="619">
        <v>0</v>
      </c>
      <c r="E162" s="608">
        <v>0</v>
      </c>
      <c r="F162" s="608">
        <v>0</v>
      </c>
      <c r="G162" s="609">
        <v>0</v>
      </c>
      <c r="H162" s="619">
        <v>0</v>
      </c>
      <c r="I162" s="550">
        <f t="shared" si="10"/>
        <v>0</v>
      </c>
    </row>
    <row r="163" spans="1:9" ht="15.6" thickTop="1" thickBot="1" x14ac:dyDescent="0.35">
      <c r="A163" s="603" t="s">
        <v>98</v>
      </c>
      <c r="B163" s="600">
        <v>441</v>
      </c>
      <c r="C163" s="601">
        <f>B163/12994*100</f>
        <v>3.3938740957364941</v>
      </c>
      <c r="D163" s="351">
        <v>2</v>
      </c>
      <c r="E163" s="351">
        <v>0</v>
      </c>
      <c r="F163" s="351">
        <v>0</v>
      </c>
      <c r="G163" s="351">
        <v>0</v>
      </c>
      <c r="H163" s="351">
        <v>2</v>
      </c>
      <c r="I163" s="708">
        <f t="shared" si="10"/>
        <v>0.23419203747072601</v>
      </c>
    </row>
    <row r="164" spans="1:9" ht="15.6" thickTop="1" thickBot="1" x14ac:dyDescent="0.35">
      <c r="A164" s="610" t="s">
        <v>291</v>
      </c>
      <c r="B164" s="449">
        <v>4</v>
      </c>
      <c r="C164" s="450">
        <f>B164/12994*100</f>
        <v>3.0783438510081577E-2</v>
      </c>
      <c r="D164" s="619">
        <v>0</v>
      </c>
      <c r="E164" s="456">
        <v>0</v>
      </c>
      <c r="F164" s="456">
        <v>0</v>
      </c>
      <c r="G164" s="609">
        <v>0</v>
      </c>
      <c r="H164" s="619">
        <v>0</v>
      </c>
      <c r="I164" s="550">
        <f t="shared" si="10"/>
        <v>0</v>
      </c>
    </row>
    <row r="165" spans="1:9" ht="15.6" thickTop="1" thickBot="1" x14ac:dyDescent="0.35">
      <c r="A165" s="610" t="s">
        <v>292</v>
      </c>
      <c r="B165" s="449">
        <v>145</v>
      </c>
      <c r="C165" s="450">
        <f t="shared" ref="C165:C179" si="12">B165/12994*100</f>
        <v>1.1158996459904571</v>
      </c>
      <c r="D165" s="619">
        <v>0</v>
      </c>
      <c r="E165" s="456">
        <v>0</v>
      </c>
      <c r="F165" s="456">
        <v>0</v>
      </c>
      <c r="G165" s="609">
        <v>0</v>
      </c>
      <c r="H165" s="619">
        <v>0</v>
      </c>
      <c r="I165" s="550">
        <f t="shared" si="10"/>
        <v>0</v>
      </c>
    </row>
    <row r="166" spans="1:9" ht="15.6" thickTop="1" thickBot="1" x14ac:dyDescent="0.35">
      <c r="A166" s="610" t="s">
        <v>293</v>
      </c>
      <c r="B166" s="449">
        <v>17</v>
      </c>
      <c r="C166" s="450">
        <f t="shared" si="12"/>
        <v>0.13082961366784671</v>
      </c>
      <c r="D166" s="619">
        <v>0</v>
      </c>
      <c r="E166" s="456">
        <v>0</v>
      </c>
      <c r="F166" s="456">
        <v>0</v>
      </c>
      <c r="G166" s="609">
        <v>0</v>
      </c>
      <c r="H166" s="619">
        <v>0</v>
      </c>
      <c r="I166" s="550">
        <f t="shared" si="10"/>
        <v>0</v>
      </c>
    </row>
    <row r="167" spans="1:9" ht="15.6" thickTop="1" thickBot="1" x14ac:dyDescent="0.35">
      <c r="A167" s="610" t="s">
        <v>294</v>
      </c>
      <c r="B167" s="449">
        <v>99</v>
      </c>
      <c r="C167" s="450">
        <f t="shared" si="12"/>
        <v>0.76189010312451899</v>
      </c>
      <c r="D167" s="619">
        <v>0</v>
      </c>
      <c r="E167" s="456">
        <v>0</v>
      </c>
      <c r="F167" s="456">
        <v>0</v>
      </c>
      <c r="G167" s="609">
        <v>0</v>
      </c>
      <c r="H167" s="619">
        <v>0</v>
      </c>
      <c r="I167" s="550">
        <f t="shared" si="10"/>
        <v>0</v>
      </c>
    </row>
    <row r="168" spans="1:9" ht="15.6" thickTop="1" thickBot="1" x14ac:dyDescent="0.35">
      <c r="A168" s="610" t="s">
        <v>295</v>
      </c>
      <c r="B168" s="449">
        <v>31</v>
      </c>
      <c r="C168" s="450">
        <f t="shared" si="12"/>
        <v>0.23857164845313222</v>
      </c>
      <c r="D168" s="619">
        <v>0</v>
      </c>
      <c r="E168" s="456">
        <v>0</v>
      </c>
      <c r="F168" s="456">
        <v>0</v>
      </c>
      <c r="G168" s="609">
        <v>0</v>
      </c>
      <c r="H168" s="619">
        <v>0</v>
      </c>
      <c r="I168" s="550">
        <f t="shared" si="10"/>
        <v>0</v>
      </c>
    </row>
    <row r="169" spans="1:9" ht="15.6" thickTop="1" thickBot="1" x14ac:dyDescent="0.35">
      <c r="A169" s="610" t="s">
        <v>296</v>
      </c>
      <c r="B169" s="449">
        <v>53</v>
      </c>
      <c r="C169" s="450">
        <f t="shared" si="12"/>
        <v>0.40788056025858088</v>
      </c>
      <c r="D169" s="619">
        <v>0</v>
      </c>
      <c r="E169" s="456">
        <v>0</v>
      </c>
      <c r="F169" s="456">
        <v>0</v>
      </c>
      <c r="G169" s="609">
        <v>0</v>
      </c>
      <c r="H169" s="619">
        <v>0</v>
      </c>
      <c r="I169" s="550">
        <f t="shared" si="10"/>
        <v>0</v>
      </c>
    </row>
    <row r="170" spans="1:9" ht="15.6" thickTop="1" thickBot="1" x14ac:dyDescent="0.35">
      <c r="A170" s="610" t="s">
        <v>297</v>
      </c>
      <c r="B170" s="449">
        <v>44</v>
      </c>
      <c r="C170" s="450">
        <f t="shared" si="12"/>
        <v>0.33861782361089732</v>
      </c>
      <c r="D170" s="619">
        <v>1</v>
      </c>
      <c r="E170" s="456">
        <v>0</v>
      </c>
      <c r="F170" s="456">
        <v>0</v>
      </c>
      <c r="G170" s="609">
        <v>0</v>
      </c>
      <c r="H170" s="619">
        <v>1</v>
      </c>
      <c r="I170" s="550">
        <f t="shared" si="10"/>
        <v>0.117096018735363</v>
      </c>
    </row>
    <row r="171" spans="1:9" ht="15.6" thickTop="1" thickBot="1" x14ac:dyDescent="0.35">
      <c r="A171" s="610" t="s">
        <v>298</v>
      </c>
      <c r="B171" s="449">
        <v>6</v>
      </c>
      <c r="C171" s="450">
        <f t="shared" si="12"/>
        <v>4.617515776512237E-2</v>
      </c>
      <c r="D171" s="619">
        <v>0</v>
      </c>
      <c r="E171" s="456">
        <v>0</v>
      </c>
      <c r="F171" s="456">
        <v>0</v>
      </c>
      <c r="G171" s="609">
        <v>0</v>
      </c>
      <c r="H171" s="619">
        <v>0</v>
      </c>
      <c r="I171" s="550">
        <f t="shared" si="10"/>
        <v>0</v>
      </c>
    </row>
    <row r="172" spans="1:9" ht="15.6" thickTop="1" thickBot="1" x14ac:dyDescent="0.35">
      <c r="A172" s="610" t="s">
        <v>299</v>
      </c>
      <c r="B172" s="449">
        <v>19</v>
      </c>
      <c r="C172" s="450">
        <f t="shared" si="12"/>
        <v>0.14622133292288747</v>
      </c>
      <c r="D172" s="619">
        <v>0</v>
      </c>
      <c r="E172" s="456">
        <v>0</v>
      </c>
      <c r="F172" s="456">
        <v>0</v>
      </c>
      <c r="G172" s="609">
        <v>0</v>
      </c>
      <c r="H172" s="619">
        <v>0</v>
      </c>
      <c r="I172" s="550">
        <f t="shared" si="10"/>
        <v>0</v>
      </c>
    </row>
    <row r="173" spans="1:9" ht="15.6" thickTop="1" thickBot="1" x14ac:dyDescent="0.35">
      <c r="A173" s="610" t="s">
        <v>300</v>
      </c>
      <c r="B173" s="449">
        <v>3</v>
      </c>
      <c r="C173" s="450">
        <f t="shared" si="12"/>
        <v>2.3087578882561185E-2</v>
      </c>
      <c r="D173" s="619">
        <v>0</v>
      </c>
      <c r="E173" s="456">
        <v>0</v>
      </c>
      <c r="F173" s="456">
        <v>0</v>
      </c>
      <c r="G173" s="609">
        <v>0</v>
      </c>
      <c r="H173" s="619">
        <v>0</v>
      </c>
      <c r="I173" s="550">
        <f t="shared" si="10"/>
        <v>0</v>
      </c>
    </row>
    <row r="174" spans="1:9" ht="30" thickTop="1" thickBot="1" x14ac:dyDescent="0.35">
      <c r="A174" s="610" t="s">
        <v>301</v>
      </c>
      <c r="B174" s="449">
        <v>4</v>
      </c>
      <c r="C174" s="450">
        <f t="shared" si="12"/>
        <v>3.0783438510081577E-2</v>
      </c>
      <c r="D174" s="619">
        <v>0</v>
      </c>
      <c r="E174" s="456">
        <v>0</v>
      </c>
      <c r="F174" s="456">
        <v>0</v>
      </c>
      <c r="G174" s="609">
        <v>0</v>
      </c>
      <c r="H174" s="619">
        <v>0</v>
      </c>
      <c r="I174" s="550">
        <f t="shared" si="10"/>
        <v>0</v>
      </c>
    </row>
    <row r="175" spans="1:9" s="260" customFormat="1" ht="15.6" thickTop="1" thickBot="1" x14ac:dyDescent="0.35">
      <c r="A175" s="610" t="s">
        <v>302</v>
      </c>
      <c r="B175" s="449">
        <v>1</v>
      </c>
      <c r="C175" s="450">
        <f>B175/12994*100</f>
        <v>7.6958596275203944E-3</v>
      </c>
      <c r="D175" s="619">
        <v>0</v>
      </c>
      <c r="E175" s="456">
        <v>0</v>
      </c>
      <c r="F175" s="456">
        <v>0</v>
      </c>
      <c r="G175" s="609">
        <v>0</v>
      </c>
      <c r="H175" s="619">
        <v>0</v>
      </c>
      <c r="I175" s="550">
        <f t="shared" si="10"/>
        <v>0</v>
      </c>
    </row>
    <row r="176" spans="1:9" s="260" customFormat="1" ht="15.6" thickTop="1" thickBot="1" x14ac:dyDescent="0.35">
      <c r="A176" s="610" t="s">
        <v>303</v>
      </c>
      <c r="B176" s="449">
        <v>5</v>
      </c>
      <c r="C176" s="450">
        <f t="shared" si="12"/>
        <v>3.8479298137601967E-2</v>
      </c>
      <c r="D176" s="619">
        <v>1</v>
      </c>
      <c r="E176" s="456">
        <v>0</v>
      </c>
      <c r="F176" s="456">
        <v>0</v>
      </c>
      <c r="G176" s="609">
        <v>0</v>
      </c>
      <c r="H176" s="619">
        <v>1</v>
      </c>
      <c r="I176" s="550">
        <f t="shared" si="10"/>
        <v>0.117096018735363</v>
      </c>
    </row>
    <row r="177" spans="1:9" s="18" customFormat="1" ht="15.6" thickTop="1" thickBot="1" x14ac:dyDescent="0.35">
      <c r="A177" s="610" t="s">
        <v>304</v>
      </c>
      <c r="B177" s="449">
        <v>8</v>
      </c>
      <c r="C177" s="450">
        <f t="shared" si="12"/>
        <v>6.1566877020163155E-2</v>
      </c>
      <c r="D177" s="619">
        <v>0</v>
      </c>
      <c r="E177" s="456">
        <v>0</v>
      </c>
      <c r="F177" s="456">
        <v>0</v>
      </c>
      <c r="G177" s="609">
        <v>0</v>
      </c>
      <c r="H177" s="619">
        <v>0</v>
      </c>
      <c r="I177" s="550">
        <f t="shared" si="10"/>
        <v>0</v>
      </c>
    </row>
    <row r="178" spans="1:9" ht="15.6" thickTop="1" thickBot="1" x14ac:dyDescent="0.35">
      <c r="A178" s="610" t="s">
        <v>1054</v>
      </c>
      <c r="B178" s="449">
        <v>1</v>
      </c>
      <c r="C178" s="450">
        <f t="shared" si="12"/>
        <v>7.6958596275203944E-3</v>
      </c>
      <c r="D178" s="619">
        <v>0</v>
      </c>
      <c r="E178" s="456">
        <v>0</v>
      </c>
      <c r="F178" s="456">
        <v>0</v>
      </c>
      <c r="G178" s="609">
        <v>0</v>
      </c>
      <c r="H178" s="619">
        <v>0</v>
      </c>
      <c r="I178" s="550">
        <f t="shared" si="10"/>
        <v>0</v>
      </c>
    </row>
    <row r="179" spans="1:9" s="260" customFormat="1" ht="15.6" thickTop="1" thickBot="1" x14ac:dyDescent="0.35">
      <c r="A179" s="610" t="s">
        <v>1055</v>
      </c>
      <c r="B179" s="449">
        <v>1</v>
      </c>
      <c r="C179" s="450">
        <f t="shared" si="12"/>
        <v>7.6958596275203944E-3</v>
      </c>
      <c r="D179" s="619">
        <v>0</v>
      </c>
      <c r="E179" s="456">
        <v>0</v>
      </c>
      <c r="F179" s="456">
        <v>0</v>
      </c>
      <c r="G179" s="609">
        <v>0</v>
      </c>
      <c r="H179" s="619">
        <v>0</v>
      </c>
      <c r="I179" s="550">
        <f t="shared" si="10"/>
        <v>0</v>
      </c>
    </row>
    <row r="180" spans="1:9" ht="15.6" thickTop="1" thickBot="1" x14ac:dyDescent="0.35">
      <c r="A180" s="603" t="s">
        <v>138</v>
      </c>
      <c r="B180" s="600">
        <v>401</v>
      </c>
      <c r="C180" s="601">
        <f>B180/12994*100</f>
        <v>3.0860397106356778</v>
      </c>
      <c r="D180" s="351">
        <v>20</v>
      </c>
      <c r="E180" s="351">
        <v>10</v>
      </c>
      <c r="F180" s="351">
        <v>6</v>
      </c>
      <c r="G180" s="351">
        <v>15</v>
      </c>
      <c r="H180" s="351">
        <v>36</v>
      </c>
      <c r="I180" s="708">
        <f t="shared" si="10"/>
        <v>4.2154566744730682</v>
      </c>
    </row>
    <row r="181" spans="1:9" ht="15.6" thickTop="1" thickBot="1" x14ac:dyDescent="0.35">
      <c r="A181" s="610" t="s">
        <v>305</v>
      </c>
      <c r="B181" s="449">
        <v>2</v>
      </c>
      <c r="C181" s="450">
        <f>B181/12994*100</f>
        <v>1.5391719255040789E-2</v>
      </c>
      <c r="D181" s="619">
        <v>0</v>
      </c>
      <c r="E181" s="456">
        <v>0</v>
      </c>
      <c r="F181" s="456">
        <v>0</v>
      </c>
      <c r="G181" s="609">
        <v>0</v>
      </c>
      <c r="H181" s="620">
        <v>0</v>
      </c>
      <c r="I181" s="709">
        <f t="shared" si="10"/>
        <v>0</v>
      </c>
    </row>
    <row r="182" spans="1:9" ht="15.6" thickTop="1" thickBot="1" x14ac:dyDescent="0.35">
      <c r="A182" s="614" t="s">
        <v>924</v>
      </c>
      <c r="B182" s="449">
        <v>1</v>
      </c>
      <c r="C182" s="450">
        <f t="shared" ref="C182:C193" si="13">B182/12994*100</f>
        <v>7.6958596275203944E-3</v>
      </c>
      <c r="D182" s="619">
        <v>0</v>
      </c>
      <c r="E182" s="456">
        <v>0</v>
      </c>
      <c r="F182" s="456">
        <v>0</v>
      </c>
      <c r="G182" s="609">
        <v>0</v>
      </c>
      <c r="H182" s="620">
        <v>0</v>
      </c>
      <c r="I182" s="709">
        <f t="shared" si="10"/>
        <v>0</v>
      </c>
    </row>
    <row r="183" spans="1:9" ht="15.6" thickTop="1" thickBot="1" x14ac:dyDescent="0.35">
      <c r="A183" s="610" t="s">
        <v>306</v>
      </c>
      <c r="B183" s="449">
        <v>1</v>
      </c>
      <c r="C183" s="450">
        <f t="shared" si="13"/>
        <v>7.6958596275203944E-3</v>
      </c>
      <c r="D183" s="619">
        <v>0</v>
      </c>
      <c r="E183" s="456">
        <v>1</v>
      </c>
      <c r="F183" s="456">
        <v>0</v>
      </c>
      <c r="G183" s="609">
        <v>1</v>
      </c>
      <c r="H183" s="620">
        <v>1</v>
      </c>
      <c r="I183" s="709">
        <f t="shared" si="10"/>
        <v>0.117096018735363</v>
      </c>
    </row>
    <row r="184" spans="1:9" ht="15.6" thickTop="1" thickBot="1" x14ac:dyDescent="0.35">
      <c r="A184" s="610" t="s">
        <v>307</v>
      </c>
      <c r="B184" s="449">
        <v>1</v>
      </c>
      <c r="C184" s="450">
        <f t="shared" si="13"/>
        <v>7.6958596275203944E-3</v>
      </c>
      <c r="D184" s="619">
        <v>0</v>
      </c>
      <c r="E184" s="456">
        <v>0</v>
      </c>
      <c r="F184" s="456">
        <v>0</v>
      </c>
      <c r="G184" s="609">
        <v>0</v>
      </c>
      <c r="H184" s="620">
        <v>0</v>
      </c>
      <c r="I184" s="709">
        <f t="shared" si="10"/>
        <v>0</v>
      </c>
    </row>
    <row r="185" spans="1:9" ht="15.6" thickTop="1" thickBot="1" x14ac:dyDescent="0.35">
      <c r="A185" s="610" t="s">
        <v>308</v>
      </c>
      <c r="B185" s="449">
        <v>16</v>
      </c>
      <c r="C185" s="450">
        <f t="shared" si="13"/>
        <v>0.12313375404032631</v>
      </c>
      <c r="D185" s="619">
        <v>0</v>
      </c>
      <c r="E185" s="456">
        <v>0</v>
      </c>
      <c r="F185" s="456">
        <v>0</v>
      </c>
      <c r="G185" s="609">
        <v>0</v>
      </c>
      <c r="H185" s="620">
        <v>0</v>
      </c>
      <c r="I185" s="709">
        <f t="shared" si="10"/>
        <v>0</v>
      </c>
    </row>
    <row r="186" spans="1:9" ht="18" customHeight="1" thickTop="1" thickBot="1" x14ac:dyDescent="0.35">
      <c r="A186" s="610" t="s">
        <v>309</v>
      </c>
      <c r="B186" s="449">
        <v>2</v>
      </c>
      <c r="C186" s="450">
        <f t="shared" si="13"/>
        <v>1.5391719255040789E-2</v>
      </c>
      <c r="D186" s="619">
        <v>0</v>
      </c>
      <c r="E186" s="456">
        <v>0</v>
      </c>
      <c r="F186" s="456">
        <v>0</v>
      </c>
      <c r="G186" s="609">
        <v>0</v>
      </c>
      <c r="H186" s="620">
        <v>0</v>
      </c>
      <c r="I186" s="709">
        <f t="shared" si="10"/>
        <v>0</v>
      </c>
    </row>
    <row r="187" spans="1:9" ht="15.6" thickTop="1" thickBot="1" x14ac:dyDescent="0.35">
      <c r="A187" s="610" t="s">
        <v>310</v>
      </c>
      <c r="B187" s="449">
        <v>49</v>
      </c>
      <c r="C187" s="450">
        <f t="shared" si="13"/>
        <v>0.3770971217484993</v>
      </c>
      <c r="D187" s="619">
        <v>2</v>
      </c>
      <c r="E187" s="456">
        <v>1</v>
      </c>
      <c r="F187" s="456">
        <v>0</v>
      </c>
      <c r="G187" s="609">
        <v>1</v>
      </c>
      <c r="H187" s="620">
        <v>3</v>
      </c>
      <c r="I187" s="709">
        <f t="shared" si="10"/>
        <v>0.35128805620608899</v>
      </c>
    </row>
    <row r="188" spans="1:9" ht="15.6" thickTop="1" thickBot="1" x14ac:dyDescent="0.35">
      <c r="A188" s="610" t="s">
        <v>311</v>
      </c>
      <c r="B188" s="449">
        <v>20</v>
      </c>
      <c r="C188" s="450">
        <f t="shared" si="13"/>
        <v>0.15391719255040787</v>
      </c>
      <c r="D188" s="619">
        <v>0</v>
      </c>
      <c r="E188" s="456">
        <v>0</v>
      </c>
      <c r="F188" s="456">
        <v>0</v>
      </c>
      <c r="G188" s="609">
        <v>0</v>
      </c>
      <c r="H188" s="620">
        <v>0</v>
      </c>
      <c r="I188" s="709">
        <f t="shared" si="10"/>
        <v>0</v>
      </c>
    </row>
    <row r="189" spans="1:9" ht="15.6" thickTop="1" thickBot="1" x14ac:dyDescent="0.35">
      <c r="A189" s="610" t="s">
        <v>312</v>
      </c>
      <c r="B189" s="449">
        <v>33</v>
      </c>
      <c r="C189" s="450">
        <f t="shared" si="13"/>
        <v>0.25396336770817302</v>
      </c>
      <c r="D189" s="619">
        <v>0</v>
      </c>
      <c r="E189" s="456">
        <v>0</v>
      </c>
      <c r="F189" s="456">
        <v>0</v>
      </c>
      <c r="G189" s="609">
        <v>0</v>
      </c>
      <c r="H189" s="620">
        <v>0</v>
      </c>
      <c r="I189" s="709">
        <f t="shared" si="10"/>
        <v>0</v>
      </c>
    </row>
    <row r="190" spans="1:9" ht="15.6" thickTop="1" thickBot="1" x14ac:dyDescent="0.35">
      <c r="A190" s="610" t="s">
        <v>313</v>
      </c>
      <c r="B190" s="449">
        <v>19</v>
      </c>
      <c r="C190" s="450">
        <f t="shared" si="13"/>
        <v>0.14622133292288747</v>
      </c>
      <c r="D190" s="619">
        <v>0</v>
      </c>
      <c r="E190" s="456">
        <v>1</v>
      </c>
      <c r="F190" s="456">
        <v>0</v>
      </c>
      <c r="G190" s="609">
        <v>1</v>
      </c>
      <c r="H190" s="620">
        <v>1</v>
      </c>
      <c r="I190" s="709">
        <f t="shared" si="10"/>
        <v>0.117096018735363</v>
      </c>
    </row>
    <row r="191" spans="1:9" ht="15.6" thickTop="1" thickBot="1" x14ac:dyDescent="0.35">
      <c r="A191" s="610" t="s">
        <v>314</v>
      </c>
      <c r="B191" s="449">
        <v>42</v>
      </c>
      <c r="C191" s="450">
        <f>B191/12994*100</f>
        <v>0.32322610435585652</v>
      </c>
      <c r="D191" s="619">
        <v>1</v>
      </c>
      <c r="E191" s="456">
        <v>1</v>
      </c>
      <c r="F191" s="456">
        <v>0</v>
      </c>
      <c r="G191" s="609">
        <v>1</v>
      </c>
      <c r="H191" s="620">
        <v>2</v>
      </c>
      <c r="I191" s="709">
        <f t="shared" si="10"/>
        <v>0.23419203747072601</v>
      </c>
    </row>
    <row r="192" spans="1:9" ht="30" thickTop="1" thickBot="1" x14ac:dyDescent="0.35">
      <c r="A192" s="610" t="s">
        <v>315</v>
      </c>
      <c r="B192" s="449">
        <v>193</v>
      </c>
      <c r="C192" s="450">
        <f t="shared" si="13"/>
        <v>1.4853009081114361</v>
      </c>
      <c r="D192" s="619">
        <v>14</v>
      </c>
      <c r="E192" s="456">
        <v>5</v>
      </c>
      <c r="F192" s="456">
        <v>5</v>
      </c>
      <c r="G192" s="609">
        <v>10</v>
      </c>
      <c r="H192" s="620">
        <v>24</v>
      </c>
      <c r="I192" s="709">
        <f t="shared" si="10"/>
        <v>2.810304449648712</v>
      </c>
    </row>
    <row r="193" spans="1:9" ht="15.6" thickTop="1" thickBot="1" x14ac:dyDescent="0.35">
      <c r="A193" s="610" t="s">
        <v>316</v>
      </c>
      <c r="B193" s="449">
        <v>22</v>
      </c>
      <c r="C193" s="450">
        <f t="shared" si="13"/>
        <v>0.16930891180544866</v>
      </c>
      <c r="D193" s="619">
        <v>3</v>
      </c>
      <c r="E193" s="456">
        <v>1</v>
      </c>
      <c r="F193" s="456">
        <v>1</v>
      </c>
      <c r="G193" s="609">
        <v>2</v>
      </c>
      <c r="H193" s="620">
        <v>5</v>
      </c>
      <c r="I193" s="709">
        <f t="shared" si="10"/>
        <v>0.58548009367681508</v>
      </c>
    </row>
    <row r="194" spans="1:9" ht="15" thickTop="1" x14ac:dyDescent="0.3">
      <c r="A194" s="606"/>
      <c r="B194" s="299"/>
    </row>
    <row r="195" spans="1:9" x14ac:dyDescent="0.3">
      <c r="A195" s="606"/>
      <c r="B195" s="299"/>
    </row>
    <row r="196" spans="1:9" x14ac:dyDescent="0.3">
      <c r="A196" s="606"/>
      <c r="B196" s="299"/>
    </row>
    <row r="197" spans="1:9" x14ac:dyDescent="0.3">
      <c r="A197" s="606"/>
      <c r="B197" s="299"/>
    </row>
    <row r="198" spans="1:9" x14ac:dyDescent="0.3">
      <c r="A198" s="606"/>
      <c r="B198" s="299"/>
    </row>
    <row r="199" spans="1:9" x14ac:dyDescent="0.3">
      <c r="A199" s="606"/>
      <c r="B199" s="299"/>
    </row>
    <row r="200" spans="1:9" x14ac:dyDescent="0.3">
      <c r="A200" s="606"/>
      <c r="B200" s="299"/>
    </row>
    <row r="201" spans="1:9" x14ac:dyDescent="0.3">
      <c r="A201" s="606"/>
      <c r="B201" s="299"/>
    </row>
    <row r="202" spans="1:9" x14ac:dyDescent="0.3">
      <c r="A202" s="606"/>
      <c r="B202" s="299"/>
    </row>
    <row r="203" spans="1:9" x14ac:dyDescent="0.3">
      <c r="A203" s="606"/>
      <c r="B203" s="299"/>
    </row>
    <row r="204" spans="1:9" x14ac:dyDescent="0.3">
      <c r="A204" s="606"/>
      <c r="B204" s="299"/>
    </row>
    <row r="205" spans="1:9" x14ac:dyDescent="0.3">
      <c r="A205" s="606"/>
      <c r="B205" s="299"/>
    </row>
    <row r="206" spans="1:9" x14ac:dyDescent="0.3">
      <c r="A206" s="606"/>
      <c r="B206" s="299"/>
    </row>
    <row r="207" spans="1:9" x14ac:dyDescent="0.3">
      <c r="A207" s="606"/>
      <c r="B207" s="299"/>
    </row>
    <row r="208" spans="1:9" x14ac:dyDescent="0.3">
      <c r="A208" s="606"/>
      <c r="B208" s="299"/>
    </row>
    <row r="209" spans="1:2" x14ac:dyDescent="0.3">
      <c r="A209" s="606"/>
      <c r="B209" s="299"/>
    </row>
    <row r="210" spans="1:2" x14ac:dyDescent="0.3">
      <c r="A210" s="606"/>
      <c r="B210" s="299"/>
    </row>
    <row r="211" spans="1:2" x14ac:dyDescent="0.3">
      <c r="A211" s="606"/>
      <c r="B211" s="299"/>
    </row>
    <row r="212" spans="1:2" x14ac:dyDescent="0.3">
      <c r="A212" s="606"/>
      <c r="B212" s="299"/>
    </row>
    <row r="213" spans="1:2" x14ac:dyDescent="0.3">
      <c r="A213" s="606"/>
      <c r="B213" s="299"/>
    </row>
    <row r="214" spans="1:2" x14ac:dyDescent="0.3">
      <c r="A214" s="606"/>
      <c r="B214" s="299"/>
    </row>
    <row r="215" spans="1:2" x14ac:dyDescent="0.3">
      <c r="A215" s="606"/>
      <c r="B215" s="299"/>
    </row>
    <row r="216" spans="1:2" x14ac:dyDescent="0.3">
      <c r="A216" s="606"/>
      <c r="B216" s="299"/>
    </row>
    <row r="217" spans="1:2" x14ac:dyDescent="0.3">
      <c r="A217" s="606"/>
      <c r="B217" s="299"/>
    </row>
    <row r="218" spans="1:2" x14ac:dyDescent="0.3">
      <c r="A218" s="606"/>
      <c r="B218" s="299"/>
    </row>
    <row r="219" spans="1:2" x14ac:dyDescent="0.3">
      <c r="A219" s="606"/>
      <c r="B219" s="299"/>
    </row>
    <row r="220" spans="1:2" x14ac:dyDescent="0.3">
      <c r="A220" s="606"/>
      <c r="B220" s="299"/>
    </row>
    <row r="221" spans="1:2" x14ac:dyDescent="0.3">
      <c r="A221" s="606"/>
      <c r="B221" s="299"/>
    </row>
    <row r="222" spans="1:2" x14ac:dyDescent="0.3">
      <c r="A222" s="606"/>
      <c r="B222" s="299"/>
    </row>
    <row r="223" spans="1:2" x14ac:dyDescent="0.3">
      <c r="A223" s="606"/>
      <c r="B223" s="299"/>
    </row>
    <row r="224" spans="1:2" x14ac:dyDescent="0.3">
      <c r="A224" s="606"/>
      <c r="B224" s="299"/>
    </row>
    <row r="225" spans="1:2" x14ac:dyDescent="0.3">
      <c r="A225" s="606"/>
      <c r="B225" s="299"/>
    </row>
    <row r="226" spans="1:2" x14ac:dyDescent="0.3">
      <c r="A226" s="606"/>
      <c r="B226" s="299"/>
    </row>
    <row r="227" spans="1:2" x14ac:dyDescent="0.3">
      <c r="A227" s="606"/>
      <c r="B227" s="299"/>
    </row>
    <row r="228" spans="1:2" x14ac:dyDescent="0.3">
      <c r="A228" s="606"/>
      <c r="B228" s="299"/>
    </row>
    <row r="229" spans="1:2" x14ac:dyDescent="0.3">
      <c r="A229" s="606"/>
      <c r="B229" s="299"/>
    </row>
    <row r="230" spans="1:2" x14ac:dyDescent="0.3">
      <c r="A230" s="606"/>
      <c r="B230" s="299"/>
    </row>
    <row r="231" spans="1:2" x14ac:dyDescent="0.3">
      <c r="A231" s="606"/>
      <c r="B231" s="299"/>
    </row>
    <row r="232" spans="1:2" x14ac:dyDescent="0.3">
      <c r="A232" s="606"/>
      <c r="B232" s="299"/>
    </row>
    <row r="233" spans="1:2" x14ac:dyDescent="0.3">
      <c r="A233" s="606"/>
      <c r="B233" s="299"/>
    </row>
    <row r="234" spans="1:2" x14ac:dyDescent="0.3">
      <c r="A234" s="606"/>
      <c r="B234" s="299"/>
    </row>
    <row r="235" spans="1:2" x14ac:dyDescent="0.3">
      <c r="A235" s="606"/>
      <c r="B235" s="299"/>
    </row>
    <row r="236" spans="1:2" x14ac:dyDescent="0.3">
      <c r="A236" s="606"/>
      <c r="B236" s="299"/>
    </row>
    <row r="237" spans="1:2" x14ac:dyDescent="0.3">
      <c r="A237" s="606"/>
      <c r="B237" s="299"/>
    </row>
    <row r="238" spans="1:2" x14ac:dyDescent="0.3">
      <c r="A238" s="606"/>
      <c r="B238" s="299"/>
    </row>
    <row r="239" spans="1:2" x14ac:dyDescent="0.3">
      <c r="A239" s="606"/>
      <c r="B239" s="299"/>
    </row>
    <row r="240" spans="1:2" x14ac:dyDescent="0.3">
      <c r="A240" s="606"/>
      <c r="B240" s="299"/>
    </row>
    <row r="241" spans="1:2" x14ac:dyDescent="0.3">
      <c r="A241" s="606"/>
      <c r="B241" s="299"/>
    </row>
    <row r="258" spans="1:2" x14ac:dyDescent="0.3">
      <c r="A258" s="606"/>
      <c r="B258" s="299"/>
    </row>
    <row r="259" spans="1:2" x14ac:dyDescent="0.3">
      <c r="A259" s="606"/>
      <c r="B259" s="299"/>
    </row>
    <row r="260" spans="1:2" x14ac:dyDescent="0.3">
      <c r="A260" s="606"/>
      <c r="B260" s="299"/>
    </row>
    <row r="261" spans="1:2" x14ac:dyDescent="0.3">
      <c r="A261" s="606"/>
      <c r="B261" s="299"/>
    </row>
    <row r="262" spans="1:2" x14ac:dyDescent="0.3">
      <c r="A262" s="606"/>
      <c r="B262" s="299"/>
    </row>
    <row r="263" spans="1:2" x14ac:dyDescent="0.3">
      <c r="A263" s="606"/>
      <c r="B263" s="299"/>
    </row>
    <row r="264" spans="1:2" x14ac:dyDescent="0.3">
      <c r="A264" s="606"/>
      <c r="B264" s="299"/>
    </row>
    <row r="265" spans="1:2" x14ac:dyDescent="0.3">
      <c r="A265" s="606"/>
      <c r="B265" s="299"/>
    </row>
    <row r="266" spans="1:2" x14ac:dyDescent="0.3">
      <c r="A266" s="606"/>
      <c r="B266" s="299"/>
    </row>
    <row r="267" spans="1:2" x14ac:dyDescent="0.3">
      <c r="A267" s="606"/>
      <c r="B267" s="299"/>
    </row>
    <row r="268" spans="1:2" x14ac:dyDescent="0.3">
      <c r="A268" s="606"/>
      <c r="B268" s="299"/>
    </row>
    <row r="269" spans="1:2" x14ac:dyDescent="0.3">
      <c r="A269" s="606"/>
      <c r="B269" s="299"/>
    </row>
    <row r="270" spans="1:2" x14ac:dyDescent="0.3">
      <c r="A270" s="606"/>
      <c r="B270" s="299"/>
    </row>
    <row r="271" spans="1:2" x14ac:dyDescent="0.3">
      <c r="A271" s="606"/>
      <c r="B271" s="299"/>
    </row>
    <row r="272" spans="1:2" x14ac:dyDescent="0.3">
      <c r="A272" s="606"/>
      <c r="B272" s="299"/>
    </row>
    <row r="273" spans="1:2" x14ac:dyDescent="0.3">
      <c r="A273" s="606"/>
      <c r="B273" s="299"/>
    </row>
    <row r="274" spans="1:2" x14ac:dyDescent="0.3">
      <c r="A274" s="606"/>
      <c r="B274" s="299"/>
    </row>
    <row r="275" spans="1:2" x14ac:dyDescent="0.3">
      <c r="A275" s="606"/>
      <c r="B275" s="299"/>
    </row>
    <row r="276" spans="1:2" x14ac:dyDescent="0.3">
      <c r="A276" s="606"/>
      <c r="B276" s="299"/>
    </row>
    <row r="277" spans="1:2" x14ac:dyDescent="0.3">
      <c r="A277" s="606"/>
      <c r="B277" s="299"/>
    </row>
    <row r="278" spans="1:2" x14ac:dyDescent="0.3">
      <c r="A278" s="606"/>
      <c r="B278" s="299"/>
    </row>
    <row r="279" spans="1:2" x14ac:dyDescent="0.3">
      <c r="A279" s="606"/>
      <c r="B279" s="299"/>
    </row>
    <row r="280" spans="1:2" x14ac:dyDescent="0.3">
      <c r="A280" s="606"/>
      <c r="B280" s="299"/>
    </row>
    <row r="281" spans="1:2" x14ac:dyDescent="0.3">
      <c r="A281" s="606"/>
      <c r="B281" s="299"/>
    </row>
    <row r="282" spans="1:2" x14ac:dyDescent="0.3">
      <c r="A282" s="606"/>
      <c r="B282" s="299"/>
    </row>
    <row r="283" spans="1:2" x14ac:dyDescent="0.3">
      <c r="A283" s="606"/>
      <c r="B283" s="299"/>
    </row>
    <row r="284" spans="1:2" x14ac:dyDescent="0.3">
      <c r="A284" s="606"/>
      <c r="B284" s="299"/>
    </row>
    <row r="285" spans="1:2" x14ac:dyDescent="0.3">
      <c r="A285" s="606"/>
      <c r="B285" s="299"/>
    </row>
    <row r="286" spans="1:2" x14ac:dyDescent="0.3">
      <c r="A286" s="606"/>
      <c r="B286" s="299"/>
    </row>
    <row r="287" spans="1:2" x14ac:dyDescent="0.3">
      <c r="A287" s="606"/>
      <c r="B287" s="299"/>
    </row>
    <row r="288" spans="1:2" x14ac:dyDescent="0.3">
      <c r="A288" s="606"/>
      <c r="B288" s="299"/>
    </row>
    <row r="289" spans="1:2" x14ac:dyDescent="0.3">
      <c r="A289" s="606"/>
      <c r="B289" s="299"/>
    </row>
    <row r="290" spans="1:2" x14ac:dyDescent="0.3">
      <c r="A290" s="606"/>
      <c r="B290" s="299"/>
    </row>
    <row r="291" spans="1:2" x14ac:dyDescent="0.3">
      <c r="A291" s="606"/>
      <c r="B291" s="299"/>
    </row>
    <row r="292" spans="1:2" x14ac:dyDescent="0.3">
      <c r="A292" s="606"/>
      <c r="B292" s="299"/>
    </row>
    <row r="293" spans="1:2" x14ac:dyDescent="0.3">
      <c r="A293" s="606"/>
      <c r="B293" s="299"/>
    </row>
    <row r="294" spans="1:2" x14ac:dyDescent="0.3">
      <c r="A294" s="606"/>
      <c r="B294" s="299"/>
    </row>
    <row r="295" spans="1:2" x14ac:dyDescent="0.3">
      <c r="A295" s="606"/>
      <c r="B295" s="299"/>
    </row>
    <row r="296" spans="1:2" x14ac:dyDescent="0.3">
      <c r="A296" s="606"/>
      <c r="B296" s="299"/>
    </row>
    <row r="297" spans="1:2" x14ac:dyDescent="0.3">
      <c r="A297" s="606"/>
      <c r="B297" s="299"/>
    </row>
    <row r="298" spans="1:2" x14ac:dyDescent="0.3">
      <c r="A298" s="606"/>
      <c r="B298" s="299"/>
    </row>
    <row r="299" spans="1:2" x14ac:dyDescent="0.3">
      <c r="A299" s="606"/>
      <c r="B299" s="299"/>
    </row>
    <row r="300" spans="1:2" x14ac:dyDescent="0.3">
      <c r="A300" s="606"/>
      <c r="B300" s="299"/>
    </row>
    <row r="301" spans="1:2" x14ac:dyDescent="0.3">
      <c r="A301" s="606"/>
      <c r="B301" s="299"/>
    </row>
    <row r="302" spans="1:2" x14ac:dyDescent="0.3">
      <c r="A302" s="606"/>
      <c r="B302" s="299"/>
    </row>
    <row r="303" spans="1:2" x14ac:dyDescent="0.3">
      <c r="A303" s="606"/>
      <c r="B303" s="299"/>
    </row>
    <row r="304" spans="1:2" x14ac:dyDescent="0.3">
      <c r="A304" s="606"/>
      <c r="B304" s="299"/>
    </row>
    <row r="305" spans="1:2" x14ac:dyDescent="0.3">
      <c r="A305" s="606"/>
      <c r="B305" s="299"/>
    </row>
    <row r="306" spans="1:2" x14ac:dyDescent="0.3">
      <c r="A306" s="606"/>
      <c r="B306" s="299"/>
    </row>
    <row r="307" spans="1:2" x14ac:dyDescent="0.3">
      <c r="A307" s="606"/>
      <c r="B307" s="299"/>
    </row>
    <row r="308" spans="1:2" x14ac:dyDescent="0.3">
      <c r="A308" s="606"/>
      <c r="B308" s="299"/>
    </row>
    <row r="309" spans="1:2" x14ac:dyDescent="0.3">
      <c r="A309" s="606"/>
      <c r="B309" s="299"/>
    </row>
    <row r="310" spans="1:2" x14ac:dyDescent="0.3">
      <c r="A310" s="606"/>
      <c r="B310" s="299"/>
    </row>
    <row r="311" spans="1:2" x14ac:dyDescent="0.3">
      <c r="A311" s="606"/>
      <c r="B311" s="299"/>
    </row>
    <row r="312" spans="1:2" x14ac:dyDescent="0.3">
      <c r="A312" s="606"/>
      <c r="B312" s="299"/>
    </row>
    <row r="313" spans="1:2" x14ac:dyDescent="0.3">
      <c r="A313" s="606"/>
      <c r="B313" s="299"/>
    </row>
    <row r="314" spans="1:2" x14ac:dyDescent="0.3">
      <c r="A314" s="606"/>
      <c r="B314" s="299"/>
    </row>
    <row r="315" spans="1:2" x14ac:dyDescent="0.3">
      <c r="A315" s="606"/>
      <c r="B315" s="299"/>
    </row>
    <row r="316" spans="1:2" x14ac:dyDescent="0.3">
      <c r="A316" s="606"/>
      <c r="B316" s="299"/>
    </row>
    <row r="317" spans="1:2" x14ac:dyDescent="0.3">
      <c r="A317" s="606"/>
      <c r="B317" s="299"/>
    </row>
    <row r="318" spans="1:2" x14ac:dyDescent="0.3">
      <c r="A318" s="606"/>
      <c r="B318" s="299"/>
    </row>
    <row r="319" spans="1:2" x14ac:dyDescent="0.3">
      <c r="A319" s="606"/>
      <c r="B319" s="299"/>
    </row>
    <row r="320" spans="1:2" x14ac:dyDescent="0.3">
      <c r="A320" s="606"/>
      <c r="B320" s="299"/>
    </row>
    <row r="321" spans="1:2" x14ac:dyDescent="0.3">
      <c r="A321" s="606"/>
      <c r="B321" s="299"/>
    </row>
    <row r="322" spans="1:2" x14ac:dyDescent="0.3">
      <c r="A322" s="606"/>
      <c r="B322" s="299"/>
    </row>
    <row r="323" spans="1:2" x14ac:dyDescent="0.3">
      <c r="A323" s="606"/>
      <c r="B323" s="299"/>
    </row>
    <row r="324" spans="1:2" x14ac:dyDescent="0.3">
      <c r="A324" s="606"/>
      <c r="B324" s="299"/>
    </row>
    <row r="325" spans="1:2" x14ac:dyDescent="0.3">
      <c r="A325" s="606"/>
      <c r="B325" s="299"/>
    </row>
    <row r="326" spans="1:2" x14ac:dyDescent="0.3">
      <c r="A326" s="606"/>
      <c r="B326" s="299"/>
    </row>
    <row r="327" spans="1:2" x14ac:dyDescent="0.3">
      <c r="A327" s="606"/>
      <c r="B327" s="299"/>
    </row>
    <row r="328" spans="1:2" x14ac:dyDescent="0.3">
      <c r="A328" s="606"/>
      <c r="B328" s="299"/>
    </row>
    <row r="329" spans="1:2" x14ac:dyDescent="0.3">
      <c r="A329" s="606"/>
      <c r="B329" s="299"/>
    </row>
    <row r="330" spans="1:2" x14ac:dyDescent="0.3">
      <c r="A330" s="606"/>
      <c r="B330" s="299"/>
    </row>
    <row r="331" spans="1:2" x14ac:dyDescent="0.3">
      <c r="A331" s="606"/>
      <c r="B331" s="299"/>
    </row>
    <row r="332" spans="1:2" x14ac:dyDescent="0.3">
      <c r="A332" s="606"/>
      <c r="B332" s="299"/>
    </row>
    <row r="333" spans="1:2" x14ac:dyDescent="0.3">
      <c r="A333" s="606"/>
      <c r="B333" s="299"/>
    </row>
    <row r="334" spans="1:2" x14ac:dyDescent="0.3">
      <c r="A334" s="606"/>
      <c r="B334" s="299"/>
    </row>
    <row r="335" spans="1:2" x14ac:dyDescent="0.3">
      <c r="A335" s="606"/>
      <c r="B335" s="299"/>
    </row>
    <row r="336" spans="1:2" x14ac:dyDescent="0.3">
      <c r="A336" s="606"/>
      <c r="B336" s="299"/>
    </row>
    <row r="337" spans="1:2" x14ac:dyDescent="0.3">
      <c r="A337" s="606"/>
      <c r="B337" s="299"/>
    </row>
    <row r="338" spans="1:2" x14ac:dyDescent="0.3">
      <c r="A338" s="606"/>
      <c r="B338" s="299"/>
    </row>
    <row r="339" spans="1:2" x14ac:dyDescent="0.3">
      <c r="A339" s="606"/>
      <c r="B339" s="299"/>
    </row>
    <row r="340" spans="1:2" x14ac:dyDescent="0.3">
      <c r="A340" s="606"/>
      <c r="B340" s="299"/>
    </row>
    <row r="341" spans="1:2" x14ac:dyDescent="0.3">
      <c r="A341" s="606"/>
      <c r="B341" s="299"/>
    </row>
    <row r="342" spans="1:2" x14ac:dyDescent="0.3">
      <c r="A342" s="606"/>
      <c r="B342" s="299"/>
    </row>
    <row r="343" spans="1:2" x14ac:dyDescent="0.3">
      <c r="A343" s="606"/>
      <c r="B343" s="299"/>
    </row>
    <row r="344" spans="1:2" x14ac:dyDescent="0.3">
      <c r="A344" s="606"/>
      <c r="B344" s="299"/>
    </row>
    <row r="345" spans="1:2" x14ac:dyDescent="0.3">
      <c r="A345" s="606"/>
      <c r="B345" s="299"/>
    </row>
    <row r="346" spans="1:2" x14ac:dyDescent="0.3">
      <c r="A346" s="606"/>
      <c r="B346" s="299"/>
    </row>
    <row r="347" spans="1:2" x14ac:dyDescent="0.3">
      <c r="A347" s="606"/>
      <c r="B347" s="299"/>
    </row>
    <row r="348" spans="1:2" x14ac:dyDescent="0.3">
      <c r="A348" s="606"/>
      <c r="B348" s="299"/>
    </row>
    <row r="349" spans="1:2" x14ac:dyDescent="0.3">
      <c r="A349" s="606"/>
      <c r="B349" s="299"/>
    </row>
    <row r="350" spans="1:2" x14ac:dyDescent="0.3">
      <c r="A350" s="606"/>
      <c r="B350" s="299"/>
    </row>
    <row r="351" spans="1:2" x14ac:dyDescent="0.3">
      <c r="A351" s="606"/>
      <c r="B351" s="299"/>
    </row>
    <row r="352" spans="1:2" x14ac:dyDescent="0.3">
      <c r="A352" s="606"/>
      <c r="B352" s="299"/>
    </row>
    <row r="353" spans="1:2" x14ac:dyDescent="0.3">
      <c r="A353" s="606"/>
      <c r="B353" s="299"/>
    </row>
    <row r="354" spans="1:2" x14ac:dyDescent="0.3">
      <c r="A354" s="606"/>
      <c r="B354" s="299"/>
    </row>
    <row r="355" spans="1:2" x14ac:dyDescent="0.3">
      <c r="A355" s="606"/>
      <c r="B355" s="299"/>
    </row>
    <row r="356" spans="1:2" x14ac:dyDescent="0.3">
      <c r="A356" s="606"/>
      <c r="B356" s="299"/>
    </row>
    <row r="357" spans="1:2" x14ac:dyDescent="0.3">
      <c r="A357" s="606"/>
      <c r="B357" s="299"/>
    </row>
    <row r="358" spans="1:2" x14ac:dyDescent="0.3">
      <c r="A358" s="606"/>
      <c r="B358" s="299"/>
    </row>
    <row r="359" spans="1:2" x14ac:dyDescent="0.3">
      <c r="A359" s="606"/>
      <c r="B359" s="299"/>
    </row>
    <row r="360" spans="1:2" x14ac:dyDescent="0.3">
      <c r="A360" s="606"/>
      <c r="B360" s="299"/>
    </row>
    <row r="361" spans="1:2" x14ac:dyDescent="0.3">
      <c r="A361" s="606"/>
      <c r="B361" s="299"/>
    </row>
    <row r="362" spans="1:2" x14ac:dyDescent="0.3">
      <c r="A362" s="606"/>
      <c r="B362" s="299"/>
    </row>
    <row r="363" spans="1:2" x14ac:dyDescent="0.3">
      <c r="A363" s="606"/>
      <c r="B363" s="299"/>
    </row>
    <row r="364" spans="1:2" x14ac:dyDescent="0.3">
      <c r="A364" s="606"/>
      <c r="B364" s="299"/>
    </row>
    <row r="365" spans="1:2" x14ac:dyDescent="0.3">
      <c r="A365" s="606"/>
      <c r="B365" s="299"/>
    </row>
    <row r="366" spans="1:2" x14ac:dyDescent="0.3">
      <c r="A366" s="606"/>
      <c r="B366" s="299"/>
    </row>
    <row r="367" spans="1:2" x14ac:dyDescent="0.3">
      <c r="A367" s="606"/>
      <c r="B367" s="299"/>
    </row>
    <row r="368" spans="1:2" x14ac:dyDescent="0.3">
      <c r="A368" s="606"/>
      <c r="B368" s="299"/>
    </row>
    <row r="369" spans="1:2" x14ac:dyDescent="0.3">
      <c r="A369" s="606"/>
      <c r="B369" s="299"/>
    </row>
    <row r="370" spans="1:2" x14ac:dyDescent="0.3">
      <c r="A370" s="606"/>
      <c r="B370" s="299"/>
    </row>
    <row r="371" spans="1:2" x14ac:dyDescent="0.3">
      <c r="A371" s="606"/>
      <c r="B371" s="299"/>
    </row>
    <row r="372" spans="1:2" x14ac:dyDescent="0.3">
      <c r="A372" s="606"/>
      <c r="B372" s="299"/>
    </row>
    <row r="373" spans="1:2" x14ac:dyDescent="0.3">
      <c r="A373" s="606"/>
      <c r="B373" s="299"/>
    </row>
    <row r="374" spans="1:2" x14ac:dyDescent="0.3">
      <c r="A374" s="606"/>
      <c r="B374" s="299"/>
    </row>
    <row r="375" spans="1:2" x14ac:dyDescent="0.3">
      <c r="A375" s="606"/>
      <c r="B375" s="299"/>
    </row>
    <row r="376" spans="1:2" x14ac:dyDescent="0.3">
      <c r="A376" s="606"/>
      <c r="B376" s="299"/>
    </row>
    <row r="377" spans="1:2" x14ac:dyDescent="0.3">
      <c r="A377" s="606"/>
      <c r="B377" s="299"/>
    </row>
    <row r="378" spans="1:2" x14ac:dyDescent="0.3">
      <c r="A378" s="606"/>
      <c r="B378" s="299"/>
    </row>
    <row r="379" spans="1:2" x14ac:dyDescent="0.3">
      <c r="A379" s="606"/>
      <c r="B379" s="299"/>
    </row>
    <row r="380" spans="1:2" x14ac:dyDescent="0.3">
      <c r="A380" s="606"/>
      <c r="B380" s="299"/>
    </row>
    <row r="381" spans="1:2" x14ac:dyDescent="0.3">
      <c r="A381" s="606"/>
      <c r="B381" s="299"/>
    </row>
    <row r="382" spans="1:2" x14ac:dyDescent="0.3">
      <c r="A382" s="606"/>
      <c r="B382" s="299"/>
    </row>
    <row r="383" spans="1:2" x14ac:dyDescent="0.3">
      <c r="A383" s="606"/>
      <c r="B383" s="299"/>
    </row>
    <row r="384" spans="1:2" x14ac:dyDescent="0.3">
      <c r="A384" s="606"/>
      <c r="B384" s="299"/>
    </row>
    <row r="385" spans="1:2" x14ac:dyDescent="0.3">
      <c r="A385" s="606"/>
      <c r="B385" s="299"/>
    </row>
    <row r="386" spans="1:2" x14ac:dyDescent="0.3">
      <c r="A386" s="606"/>
      <c r="B386" s="299"/>
    </row>
    <row r="387" spans="1:2" x14ac:dyDescent="0.3">
      <c r="A387" s="606"/>
      <c r="B387" s="299"/>
    </row>
    <row r="388" spans="1:2" x14ac:dyDescent="0.3">
      <c r="A388" s="606"/>
      <c r="B388" s="299"/>
    </row>
    <row r="389" spans="1:2" x14ac:dyDescent="0.3">
      <c r="A389" s="606"/>
      <c r="B389" s="299"/>
    </row>
    <row r="390" spans="1:2" x14ac:dyDescent="0.3">
      <c r="A390" s="606"/>
      <c r="B390" s="299"/>
    </row>
    <row r="391" spans="1:2" x14ac:dyDescent="0.3">
      <c r="A391" s="606"/>
      <c r="B391" s="299"/>
    </row>
    <row r="392" spans="1:2" x14ac:dyDescent="0.3">
      <c r="A392" s="606"/>
      <c r="B392" s="299"/>
    </row>
    <row r="393" spans="1:2" x14ac:dyDescent="0.3">
      <c r="A393" s="606"/>
      <c r="B393" s="299"/>
    </row>
    <row r="394" spans="1:2" x14ac:dyDescent="0.3">
      <c r="A394" s="606"/>
      <c r="B394" s="299"/>
    </row>
    <row r="395" spans="1:2" x14ac:dyDescent="0.3">
      <c r="A395" s="606"/>
      <c r="B395" s="299"/>
    </row>
    <row r="396" spans="1:2" x14ac:dyDescent="0.3">
      <c r="A396" s="606"/>
      <c r="B396" s="299"/>
    </row>
    <row r="397" spans="1:2" x14ac:dyDescent="0.3">
      <c r="A397" s="606"/>
      <c r="B397" s="299"/>
    </row>
    <row r="398" spans="1:2" x14ac:dyDescent="0.3">
      <c r="A398" s="606"/>
      <c r="B398" s="299"/>
    </row>
    <row r="399" spans="1:2" x14ac:dyDescent="0.3">
      <c r="A399" s="606"/>
      <c r="B399" s="299"/>
    </row>
    <row r="400" spans="1:2" x14ac:dyDescent="0.3">
      <c r="A400" s="606"/>
      <c r="B400" s="299"/>
    </row>
    <row r="401" spans="1:2" x14ac:dyDescent="0.3">
      <c r="A401" s="606"/>
      <c r="B401" s="299"/>
    </row>
    <row r="402" spans="1:2" x14ac:dyDescent="0.3">
      <c r="A402" s="606"/>
      <c r="B402" s="299"/>
    </row>
    <row r="403" spans="1:2" x14ac:dyDescent="0.3">
      <c r="A403" s="606"/>
      <c r="B403" s="299"/>
    </row>
    <row r="404" spans="1:2" x14ac:dyDescent="0.3">
      <c r="A404" s="606"/>
      <c r="B404" s="299"/>
    </row>
    <row r="405" spans="1:2" x14ac:dyDescent="0.3">
      <c r="A405" s="606"/>
      <c r="B405" s="299"/>
    </row>
    <row r="406" spans="1:2" x14ac:dyDescent="0.3">
      <c r="A406" s="606"/>
      <c r="B406" s="299"/>
    </row>
    <row r="407" spans="1:2" x14ac:dyDescent="0.3">
      <c r="A407" s="606"/>
      <c r="B407" s="299"/>
    </row>
    <row r="408" spans="1:2" x14ac:dyDescent="0.3">
      <c r="A408" s="606"/>
      <c r="B408" s="299"/>
    </row>
    <row r="409" spans="1:2" x14ac:dyDescent="0.3">
      <c r="A409" s="606"/>
      <c r="B409" s="299"/>
    </row>
    <row r="410" spans="1:2" x14ac:dyDescent="0.3">
      <c r="A410" s="606"/>
      <c r="B410" s="299"/>
    </row>
    <row r="411" spans="1:2" x14ac:dyDescent="0.3">
      <c r="A411" s="606"/>
      <c r="B411" s="299"/>
    </row>
    <row r="412" spans="1:2" x14ac:dyDescent="0.3">
      <c r="A412" s="606"/>
      <c r="B412" s="299"/>
    </row>
    <row r="413" spans="1:2" x14ac:dyDescent="0.3">
      <c r="A413" s="606"/>
      <c r="B413" s="299"/>
    </row>
    <row r="414" spans="1:2" x14ac:dyDescent="0.3">
      <c r="A414" s="606"/>
      <c r="B414" s="299"/>
    </row>
    <row r="415" spans="1:2" x14ac:dyDescent="0.3">
      <c r="A415" s="606"/>
      <c r="B415" s="299"/>
    </row>
    <row r="416" spans="1:2" x14ac:dyDescent="0.3">
      <c r="A416" s="606"/>
      <c r="B416" s="299"/>
    </row>
    <row r="417" spans="1:2" x14ac:dyDescent="0.3">
      <c r="A417" s="606"/>
      <c r="B417" s="299"/>
    </row>
    <row r="418" spans="1:2" x14ac:dyDescent="0.3">
      <c r="A418" s="606"/>
      <c r="B418" s="299"/>
    </row>
    <row r="419" spans="1:2" x14ac:dyDescent="0.3">
      <c r="A419" s="606"/>
      <c r="B419" s="299"/>
    </row>
    <row r="420" spans="1:2" x14ac:dyDescent="0.3">
      <c r="A420" s="606"/>
      <c r="B420" s="299"/>
    </row>
    <row r="421" spans="1:2" x14ac:dyDescent="0.3">
      <c r="A421" s="606"/>
      <c r="B421" s="299"/>
    </row>
    <row r="422" spans="1:2" x14ac:dyDescent="0.3">
      <c r="A422" s="606"/>
      <c r="B422" s="299"/>
    </row>
    <row r="423" spans="1:2" x14ac:dyDescent="0.3">
      <c r="A423" s="606"/>
      <c r="B423" s="299"/>
    </row>
    <row r="424" spans="1:2" x14ac:dyDescent="0.3">
      <c r="A424" s="606"/>
      <c r="B424" s="299"/>
    </row>
    <row r="425" spans="1:2" x14ac:dyDescent="0.3">
      <c r="A425" s="606"/>
      <c r="B425" s="299"/>
    </row>
  </sheetData>
  <mergeCells count="4">
    <mergeCell ref="E2:G2"/>
    <mergeCell ref="B2:C2"/>
    <mergeCell ref="H2:I2"/>
    <mergeCell ref="A1:I1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&amp;R&amp;[28</oddFooter>
  </headerFooter>
  <rowBreaks count="3" manualBreakCount="3">
    <brk id="61" max="16383" man="1"/>
    <brk id="120" max="16383" man="1"/>
    <brk id="1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"/>
  <sheetViews>
    <sheetView view="pageBreakPreview" zoomScaleNormal="100" zoomScaleSheetLayoutView="100" workbookViewId="0">
      <selection activeCell="X14" sqref="X14"/>
    </sheetView>
  </sheetViews>
  <sheetFormatPr defaultColWidth="9.109375" defaultRowHeight="14.4" x14ac:dyDescent="0.3"/>
  <cols>
    <col min="1" max="1" width="11.109375" style="268" customWidth="1"/>
    <col min="2" max="18" width="6.5546875" style="273" customWidth="1"/>
    <col min="19" max="19" width="7.44140625" style="273" customWidth="1"/>
    <col min="20" max="21" width="9.109375" style="275"/>
    <col min="22" max="79" width="9.109375" style="265"/>
    <col min="80" max="16384" width="9.109375" style="268"/>
  </cols>
  <sheetData>
    <row r="1" spans="1:79" s="772" customFormat="1" ht="18.600000000000001" customHeight="1" thickBot="1" x14ac:dyDescent="0.35">
      <c r="A1" s="801" t="s">
        <v>1016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3"/>
      <c r="V1" s="771"/>
      <c r="W1" s="771"/>
      <c r="X1" s="771"/>
      <c r="Y1" s="771"/>
      <c r="Z1" s="771"/>
      <c r="AA1" s="771"/>
      <c r="AB1" s="771"/>
      <c r="AC1" s="771"/>
      <c r="AD1" s="771"/>
      <c r="AE1" s="771"/>
      <c r="AF1" s="771"/>
      <c r="AG1" s="771"/>
      <c r="AH1" s="771"/>
      <c r="AI1" s="771"/>
      <c r="AJ1" s="771"/>
      <c r="AK1" s="771"/>
      <c r="AL1" s="771"/>
      <c r="AM1" s="771"/>
      <c r="AN1" s="771"/>
      <c r="AO1" s="771"/>
      <c r="AP1" s="771"/>
      <c r="AQ1" s="771"/>
      <c r="AR1" s="771"/>
      <c r="AS1" s="771"/>
      <c r="AT1" s="771"/>
      <c r="AU1" s="771"/>
      <c r="AV1" s="771"/>
      <c r="AW1" s="771"/>
      <c r="AX1" s="771"/>
      <c r="AY1" s="771"/>
      <c r="AZ1" s="771"/>
      <c r="BA1" s="771"/>
      <c r="BB1" s="771"/>
      <c r="BC1" s="771"/>
      <c r="BD1" s="771"/>
      <c r="BE1" s="771"/>
      <c r="BF1" s="771"/>
      <c r="BG1" s="771"/>
      <c r="BH1" s="771"/>
      <c r="BI1" s="771"/>
      <c r="BJ1" s="771"/>
      <c r="BK1" s="771"/>
      <c r="BL1" s="771"/>
      <c r="BM1" s="771"/>
      <c r="BN1" s="771"/>
      <c r="BO1" s="771"/>
      <c r="BP1" s="771"/>
      <c r="BQ1" s="771"/>
      <c r="BR1" s="771"/>
      <c r="BS1" s="771"/>
      <c r="BT1" s="771"/>
      <c r="BU1" s="771"/>
      <c r="BV1" s="771"/>
      <c r="BW1" s="771"/>
      <c r="BX1" s="771"/>
      <c r="BY1" s="771"/>
      <c r="BZ1" s="771"/>
      <c r="CA1" s="771"/>
    </row>
    <row r="2" spans="1:79" s="271" customFormat="1" ht="44.25" customHeight="1" thickTop="1" thickBot="1" x14ac:dyDescent="0.35">
      <c r="A2" s="343" t="s">
        <v>604</v>
      </c>
      <c r="B2" s="798" t="s">
        <v>603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80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</row>
    <row r="3" spans="1:79" s="265" customFormat="1" ht="16.5" thickTop="1" thickBot="1" x14ac:dyDescent="0.3">
      <c r="A3" s="347"/>
      <c r="B3" s="345">
        <v>2000</v>
      </c>
      <c r="C3" s="345">
        <v>2001</v>
      </c>
      <c r="D3" s="345">
        <v>2002</v>
      </c>
      <c r="E3" s="345">
        <v>2003</v>
      </c>
      <c r="F3" s="345">
        <v>2004</v>
      </c>
      <c r="G3" s="345">
        <v>2005</v>
      </c>
      <c r="H3" s="345">
        <v>2006</v>
      </c>
      <c r="I3" s="345">
        <v>2007</v>
      </c>
      <c r="J3" s="345">
        <v>2008</v>
      </c>
      <c r="K3" s="345">
        <v>2009</v>
      </c>
      <c r="L3" s="345">
        <v>2010</v>
      </c>
      <c r="M3" s="345">
        <v>2011</v>
      </c>
      <c r="N3" s="345">
        <v>2012</v>
      </c>
      <c r="O3" s="345">
        <v>2013</v>
      </c>
      <c r="P3" s="345">
        <v>2014</v>
      </c>
      <c r="Q3" s="345">
        <v>2015</v>
      </c>
      <c r="R3" s="345">
        <v>2016</v>
      </c>
      <c r="S3" s="345">
        <v>2017</v>
      </c>
      <c r="T3" s="346" t="s">
        <v>41</v>
      </c>
      <c r="U3" s="346" t="s">
        <v>168</v>
      </c>
    </row>
    <row r="4" spans="1:79" s="265" customFormat="1" ht="15" customHeight="1" thickTop="1" thickBot="1" x14ac:dyDescent="0.3">
      <c r="A4" s="345">
        <v>2001</v>
      </c>
      <c r="B4" s="348">
        <v>0</v>
      </c>
      <c r="C4" s="349">
        <v>1</v>
      </c>
      <c r="D4" s="348">
        <v>0</v>
      </c>
      <c r="E4" s="349">
        <v>0</v>
      </c>
      <c r="F4" s="348">
        <v>0</v>
      </c>
      <c r="G4" s="349">
        <v>0</v>
      </c>
      <c r="H4" s="348">
        <v>0</v>
      </c>
      <c r="I4" s="349">
        <v>0</v>
      </c>
      <c r="J4" s="348">
        <v>0</v>
      </c>
      <c r="K4" s="349">
        <v>0</v>
      </c>
      <c r="L4" s="348">
        <v>0</v>
      </c>
      <c r="M4" s="349">
        <v>0</v>
      </c>
      <c r="N4" s="348">
        <v>0</v>
      </c>
      <c r="O4" s="349">
        <v>0</v>
      </c>
      <c r="P4" s="348">
        <v>0</v>
      </c>
      <c r="Q4" s="349">
        <v>0</v>
      </c>
      <c r="R4" s="348">
        <v>0</v>
      </c>
      <c r="S4" s="350">
        <v>0</v>
      </c>
      <c r="T4" s="644">
        <v>1</v>
      </c>
      <c r="U4" s="646">
        <v>4.8365254401238145E-3</v>
      </c>
    </row>
    <row r="5" spans="1:79" s="265" customFormat="1" ht="16.5" thickTop="1" thickBot="1" x14ac:dyDescent="0.3">
      <c r="A5" s="345">
        <v>2002</v>
      </c>
      <c r="B5" s="348">
        <v>1</v>
      </c>
      <c r="C5" s="349">
        <v>0</v>
      </c>
      <c r="D5" s="348">
        <v>1256</v>
      </c>
      <c r="E5" s="349">
        <v>0</v>
      </c>
      <c r="F5" s="348">
        <v>0</v>
      </c>
      <c r="G5" s="349">
        <v>0</v>
      </c>
      <c r="H5" s="348">
        <v>0</v>
      </c>
      <c r="I5" s="349">
        <v>0</v>
      </c>
      <c r="J5" s="348">
        <v>0</v>
      </c>
      <c r="K5" s="349">
        <v>0</v>
      </c>
      <c r="L5" s="348">
        <v>0</v>
      </c>
      <c r="M5" s="349">
        <v>0</v>
      </c>
      <c r="N5" s="348">
        <v>0</v>
      </c>
      <c r="O5" s="349">
        <v>0</v>
      </c>
      <c r="P5" s="348">
        <v>0</v>
      </c>
      <c r="Q5" s="349">
        <v>0</v>
      </c>
      <c r="R5" s="348">
        <v>0</v>
      </c>
      <c r="S5" s="350">
        <v>0</v>
      </c>
      <c r="T5" s="644">
        <v>1257</v>
      </c>
      <c r="U5" s="646">
        <v>6.0795124782356353</v>
      </c>
    </row>
    <row r="6" spans="1:79" s="265" customFormat="1" ht="16.5" customHeight="1" thickTop="1" thickBot="1" x14ac:dyDescent="0.3">
      <c r="A6" s="345">
        <v>2003</v>
      </c>
      <c r="B6" s="348">
        <v>0</v>
      </c>
      <c r="C6" s="349">
        <v>0</v>
      </c>
      <c r="D6" s="348">
        <v>43</v>
      </c>
      <c r="E6" s="349">
        <v>789</v>
      </c>
      <c r="F6" s="348">
        <v>0</v>
      </c>
      <c r="G6" s="349">
        <v>0</v>
      </c>
      <c r="H6" s="348">
        <v>0</v>
      </c>
      <c r="I6" s="349">
        <v>0</v>
      </c>
      <c r="J6" s="348">
        <v>0</v>
      </c>
      <c r="K6" s="349">
        <v>0</v>
      </c>
      <c r="L6" s="348">
        <v>0</v>
      </c>
      <c r="M6" s="349">
        <v>0</v>
      </c>
      <c r="N6" s="348">
        <v>0</v>
      </c>
      <c r="O6" s="349">
        <v>0</v>
      </c>
      <c r="P6" s="348">
        <v>0</v>
      </c>
      <c r="Q6" s="349">
        <v>0</v>
      </c>
      <c r="R6" s="348">
        <v>0</v>
      </c>
      <c r="S6" s="350">
        <v>0</v>
      </c>
      <c r="T6" s="644">
        <v>832</v>
      </c>
      <c r="U6" s="646">
        <v>4.0239891661830143</v>
      </c>
    </row>
    <row r="7" spans="1:79" s="265" customFormat="1" ht="16.5" thickTop="1" thickBot="1" x14ac:dyDescent="0.3">
      <c r="A7" s="345">
        <v>2004</v>
      </c>
      <c r="B7" s="348">
        <v>0</v>
      </c>
      <c r="C7" s="349">
        <v>63</v>
      </c>
      <c r="D7" s="348">
        <v>21</v>
      </c>
      <c r="E7" s="349">
        <v>17</v>
      </c>
      <c r="F7" s="348">
        <v>874</v>
      </c>
      <c r="G7" s="349">
        <v>0</v>
      </c>
      <c r="H7" s="348">
        <v>0</v>
      </c>
      <c r="I7" s="349">
        <v>0</v>
      </c>
      <c r="J7" s="348">
        <v>0</v>
      </c>
      <c r="K7" s="349">
        <v>0</v>
      </c>
      <c r="L7" s="348">
        <v>0</v>
      </c>
      <c r="M7" s="349">
        <v>0</v>
      </c>
      <c r="N7" s="348">
        <v>0</v>
      </c>
      <c r="O7" s="349">
        <v>0</v>
      </c>
      <c r="P7" s="348">
        <v>0</v>
      </c>
      <c r="Q7" s="349">
        <v>0</v>
      </c>
      <c r="R7" s="348">
        <v>0</v>
      </c>
      <c r="S7" s="350">
        <v>0</v>
      </c>
      <c r="T7" s="644">
        <v>975</v>
      </c>
      <c r="U7" s="646">
        <v>4.7156123041207199</v>
      </c>
    </row>
    <row r="8" spans="1:79" s="265" customFormat="1" ht="15.75" customHeight="1" thickTop="1" thickBot="1" x14ac:dyDescent="0.3">
      <c r="A8" s="345">
        <v>2005</v>
      </c>
      <c r="B8" s="348">
        <v>0</v>
      </c>
      <c r="C8" s="349">
        <v>1</v>
      </c>
      <c r="D8" s="348">
        <v>11</v>
      </c>
      <c r="E8" s="349">
        <v>4</v>
      </c>
      <c r="F8" s="348">
        <v>11</v>
      </c>
      <c r="G8" s="349">
        <v>787</v>
      </c>
      <c r="H8" s="348">
        <v>0</v>
      </c>
      <c r="I8" s="349">
        <v>0</v>
      </c>
      <c r="J8" s="348">
        <v>0</v>
      </c>
      <c r="K8" s="349">
        <v>0</v>
      </c>
      <c r="L8" s="348">
        <v>0</v>
      </c>
      <c r="M8" s="349">
        <v>0</v>
      </c>
      <c r="N8" s="348">
        <v>0</v>
      </c>
      <c r="O8" s="349">
        <v>0</v>
      </c>
      <c r="P8" s="348">
        <v>0</v>
      </c>
      <c r="Q8" s="349">
        <v>0</v>
      </c>
      <c r="R8" s="348">
        <v>0</v>
      </c>
      <c r="S8" s="350">
        <v>0</v>
      </c>
      <c r="T8" s="644">
        <v>814</v>
      </c>
      <c r="U8" s="646">
        <v>3.9369317082607851</v>
      </c>
    </row>
    <row r="9" spans="1:79" s="265" customFormat="1" ht="16.5" thickTop="1" thickBot="1" x14ac:dyDescent="0.3">
      <c r="A9" s="345">
        <v>2006</v>
      </c>
      <c r="B9" s="348">
        <v>0</v>
      </c>
      <c r="C9" s="349">
        <v>5</v>
      </c>
      <c r="D9" s="348">
        <v>126</v>
      </c>
      <c r="E9" s="349">
        <v>17</v>
      </c>
      <c r="F9" s="348">
        <v>1</v>
      </c>
      <c r="G9" s="349">
        <v>3</v>
      </c>
      <c r="H9" s="348">
        <v>489</v>
      </c>
      <c r="I9" s="349">
        <v>0</v>
      </c>
      <c r="J9" s="348">
        <v>0</v>
      </c>
      <c r="K9" s="349">
        <v>0</v>
      </c>
      <c r="L9" s="348">
        <v>0</v>
      </c>
      <c r="M9" s="349">
        <v>0</v>
      </c>
      <c r="N9" s="348">
        <v>0</v>
      </c>
      <c r="O9" s="349">
        <v>0</v>
      </c>
      <c r="P9" s="348">
        <v>0</v>
      </c>
      <c r="Q9" s="349">
        <v>0</v>
      </c>
      <c r="R9" s="348">
        <v>0</v>
      </c>
      <c r="S9" s="350">
        <v>0</v>
      </c>
      <c r="T9" s="644">
        <v>641</v>
      </c>
      <c r="U9" s="646">
        <v>3.1002128071193655</v>
      </c>
    </row>
    <row r="10" spans="1:79" s="265" customFormat="1" ht="16.5" thickTop="1" thickBot="1" x14ac:dyDescent="0.3">
      <c r="A10" s="345">
        <v>2007</v>
      </c>
      <c r="B10" s="348">
        <v>0</v>
      </c>
      <c r="C10" s="349">
        <v>39</v>
      </c>
      <c r="D10" s="348">
        <v>239</v>
      </c>
      <c r="E10" s="349">
        <v>36</v>
      </c>
      <c r="F10" s="348">
        <v>21</v>
      </c>
      <c r="G10" s="349">
        <v>16</v>
      </c>
      <c r="H10" s="348">
        <v>9</v>
      </c>
      <c r="I10" s="349">
        <v>349</v>
      </c>
      <c r="J10" s="348">
        <v>0</v>
      </c>
      <c r="K10" s="349">
        <v>0</v>
      </c>
      <c r="L10" s="348">
        <v>0</v>
      </c>
      <c r="M10" s="349">
        <v>0</v>
      </c>
      <c r="N10" s="348">
        <v>0</v>
      </c>
      <c r="O10" s="349">
        <v>0</v>
      </c>
      <c r="P10" s="348">
        <v>0</v>
      </c>
      <c r="Q10" s="349">
        <v>0</v>
      </c>
      <c r="R10" s="348">
        <v>0</v>
      </c>
      <c r="S10" s="350">
        <v>0</v>
      </c>
      <c r="T10" s="644">
        <v>709</v>
      </c>
      <c r="U10" s="646">
        <v>3.4290965370477848</v>
      </c>
    </row>
    <row r="11" spans="1:79" s="265" customFormat="1" ht="16.5" thickTop="1" thickBot="1" x14ac:dyDescent="0.3">
      <c r="A11" s="345">
        <v>2008</v>
      </c>
      <c r="B11" s="348">
        <v>1</v>
      </c>
      <c r="C11" s="349">
        <v>8</v>
      </c>
      <c r="D11" s="348">
        <v>472</v>
      </c>
      <c r="E11" s="349">
        <v>263</v>
      </c>
      <c r="F11" s="348">
        <v>90</v>
      </c>
      <c r="G11" s="349">
        <v>103</v>
      </c>
      <c r="H11" s="348">
        <v>21</v>
      </c>
      <c r="I11" s="349">
        <v>30</v>
      </c>
      <c r="J11" s="348">
        <v>273</v>
      </c>
      <c r="K11" s="349">
        <v>0</v>
      </c>
      <c r="L11" s="348">
        <v>0</v>
      </c>
      <c r="M11" s="349">
        <v>0</v>
      </c>
      <c r="N11" s="348">
        <v>0</v>
      </c>
      <c r="O11" s="349">
        <v>0</v>
      </c>
      <c r="P11" s="348">
        <v>0</v>
      </c>
      <c r="Q11" s="349">
        <v>0</v>
      </c>
      <c r="R11" s="348">
        <v>0</v>
      </c>
      <c r="S11" s="350">
        <v>0</v>
      </c>
      <c r="T11" s="644">
        <v>1261</v>
      </c>
      <c r="U11" s="646">
        <v>6.098858579996131</v>
      </c>
    </row>
    <row r="12" spans="1:79" s="265" customFormat="1" ht="16.5" thickTop="1" thickBot="1" x14ac:dyDescent="0.3">
      <c r="A12" s="345">
        <v>2009</v>
      </c>
      <c r="B12" s="348">
        <v>0</v>
      </c>
      <c r="C12" s="349">
        <v>2</v>
      </c>
      <c r="D12" s="348">
        <v>135</v>
      </c>
      <c r="E12" s="349">
        <v>21</v>
      </c>
      <c r="F12" s="348">
        <v>17</v>
      </c>
      <c r="G12" s="349">
        <v>20</v>
      </c>
      <c r="H12" s="348">
        <v>9</v>
      </c>
      <c r="I12" s="349">
        <v>6</v>
      </c>
      <c r="J12" s="348">
        <v>8</v>
      </c>
      <c r="K12" s="349">
        <v>192</v>
      </c>
      <c r="L12" s="348">
        <v>0</v>
      </c>
      <c r="M12" s="349">
        <v>0</v>
      </c>
      <c r="N12" s="348">
        <v>0</v>
      </c>
      <c r="O12" s="349">
        <v>0</v>
      </c>
      <c r="P12" s="348">
        <v>0</v>
      </c>
      <c r="Q12" s="349">
        <v>0</v>
      </c>
      <c r="R12" s="348">
        <v>0</v>
      </c>
      <c r="S12" s="350">
        <v>0</v>
      </c>
      <c r="T12" s="644">
        <v>410</v>
      </c>
      <c r="U12" s="646">
        <v>1.9829754304507643</v>
      </c>
    </row>
    <row r="13" spans="1:79" s="265" customFormat="1" ht="16.5" thickTop="1" thickBot="1" x14ac:dyDescent="0.3">
      <c r="A13" s="345">
        <v>2010</v>
      </c>
      <c r="B13" s="348">
        <v>0</v>
      </c>
      <c r="C13" s="349">
        <v>30</v>
      </c>
      <c r="D13" s="348">
        <v>322</v>
      </c>
      <c r="E13" s="349">
        <v>105</v>
      </c>
      <c r="F13" s="348">
        <v>26</v>
      </c>
      <c r="G13" s="349">
        <v>47</v>
      </c>
      <c r="H13" s="348">
        <v>20</v>
      </c>
      <c r="I13" s="349">
        <v>64</v>
      </c>
      <c r="J13" s="348">
        <v>33</v>
      </c>
      <c r="K13" s="349">
        <v>42</v>
      </c>
      <c r="L13" s="348">
        <v>229</v>
      </c>
      <c r="M13" s="349">
        <v>0</v>
      </c>
      <c r="N13" s="348">
        <v>0</v>
      </c>
      <c r="O13" s="349">
        <v>0</v>
      </c>
      <c r="P13" s="348">
        <v>0</v>
      </c>
      <c r="Q13" s="349">
        <v>0</v>
      </c>
      <c r="R13" s="348">
        <v>0</v>
      </c>
      <c r="S13" s="350">
        <v>0</v>
      </c>
      <c r="T13" s="644">
        <v>918</v>
      </c>
      <c r="U13" s="646">
        <v>4.4399303540336623</v>
      </c>
    </row>
    <row r="14" spans="1:79" s="265" customFormat="1" ht="16.5" thickTop="1" thickBot="1" x14ac:dyDescent="0.3">
      <c r="A14" s="345">
        <v>2011</v>
      </c>
      <c r="B14" s="348">
        <v>0</v>
      </c>
      <c r="C14" s="349">
        <v>26</v>
      </c>
      <c r="D14" s="348">
        <v>224</v>
      </c>
      <c r="E14" s="349">
        <v>138</v>
      </c>
      <c r="F14" s="348">
        <v>59</v>
      </c>
      <c r="G14" s="349">
        <v>46</v>
      </c>
      <c r="H14" s="348">
        <v>32</v>
      </c>
      <c r="I14" s="349">
        <v>152</v>
      </c>
      <c r="J14" s="348">
        <v>92</v>
      </c>
      <c r="K14" s="349">
        <v>51</v>
      </c>
      <c r="L14" s="348">
        <v>61</v>
      </c>
      <c r="M14" s="349">
        <v>455</v>
      </c>
      <c r="N14" s="348">
        <v>0</v>
      </c>
      <c r="O14" s="349">
        <v>0</v>
      </c>
      <c r="P14" s="348">
        <v>0</v>
      </c>
      <c r="Q14" s="349">
        <v>0</v>
      </c>
      <c r="R14" s="348">
        <v>0</v>
      </c>
      <c r="S14" s="350">
        <v>0</v>
      </c>
      <c r="T14" s="644">
        <v>1336</v>
      </c>
      <c r="U14" s="646">
        <v>6.4615979880054173</v>
      </c>
    </row>
    <row r="15" spans="1:79" s="265" customFormat="1" ht="16.5" thickTop="1" thickBot="1" x14ac:dyDescent="0.3">
      <c r="A15" s="345">
        <v>2012</v>
      </c>
      <c r="B15" s="348">
        <v>0</v>
      </c>
      <c r="C15" s="349">
        <v>31</v>
      </c>
      <c r="D15" s="348">
        <v>335</v>
      </c>
      <c r="E15" s="349">
        <v>114</v>
      </c>
      <c r="F15" s="348">
        <v>96</v>
      </c>
      <c r="G15" s="349">
        <v>63</v>
      </c>
      <c r="H15" s="348">
        <v>80</v>
      </c>
      <c r="I15" s="349">
        <v>103</v>
      </c>
      <c r="J15" s="348">
        <v>98</v>
      </c>
      <c r="K15" s="349">
        <v>81</v>
      </c>
      <c r="L15" s="348">
        <v>52</v>
      </c>
      <c r="M15" s="349">
        <v>39</v>
      </c>
      <c r="N15" s="348">
        <v>474</v>
      </c>
      <c r="O15" s="349">
        <v>0</v>
      </c>
      <c r="P15" s="348">
        <v>0</v>
      </c>
      <c r="Q15" s="349">
        <v>0</v>
      </c>
      <c r="R15" s="348">
        <v>0</v>
      </c>
      <c r="S15" s="350">
        <v>0</v>
      </c>
      <c r="T15" s="644">
        <v>1566</v>
      </c>
      <c r="U15" s="646">
        <v>7.5739988392338944</v>
      </c>
    </row>
    <row r="16" spans="1:79" s="265" customFormat="1" ht="16.5" thickTop="1" thickBot="1" x14ac:dyDescent="0.3">
      <c r="A16" s="345">
        <v>2013</v>
      </c>
      <c r="B16" s="348">
        <v>1</v>
      </c>
      <c r="C16" s="349">
        <v>99</v>
      </c>
      <c r="D16" s="348">
        <v>233</v>
      </c>
      <c r="E16" s="349">
        <v>125</v>
      </c>
      <c r="F16" s="348">
        <v>189</v>
      </c>
      <c r="G16" s="349">
        <v>102</v>
      </c>
      <c r="H16" s="348">
        <v>116</v>
      </c>
      <c r="I16" s="349">
        <v>64</v>
      </c>
      <c r="J16" s="348">
        <v>58</v>
      </c>
      <c r="K16" s="349">
        <v>71</v>
      </c>
      <c r="L16" s="348">
        <v>83</v>
      </c>
      <c r="M16" s="349">
        <v>76</v>
      </c>
      <c r="N16" s="348">
        <v>9</v>
      </c>
      <c r="O16" s="349">
        <v>216</v>
      </c>
      <c r="P16" s="348">
        <v>0</v>
      </c>
      <c r="Q16" s="349">
        <v>0</v>
      </c>
      <c r="R16" s="348">
        <v>0</v>
      </c>
      <c r="S16" s="350">
        <v>0</v>
      </c>
      <c r="T16" s="644">
        <v>1442</v>
      </c>
      <c r="U16" s="646">
        <v>6.9742696846585419</v>
      </c>
    </row>
    <row r="17" spans="1:21" s="265" customFormat="1" ht="16.5" thickTop="1" thickBot="1" x14ac:dyDescent="0.3">
      <c r="A17" s="345">
        <v>2014</v>
      </c>
      <c r="B17" s="348">
        <v>0</v>
      </c>
      <c r="C17" s="349">
        <v>27</v>
      </c>
      <c r="D17" s="348">
        <v>168</v>
      </c>
      <c r="E17" s="349">
        <v>34</v>
      </c>
      <c r="F17" s="348">
        <v>61</v>
      </c>
      <c r="G17" s="349">
        <v>49</v>
      </c>
      <c r="H17" s="348">
        <v>43</v>
      </c>
      <c r="I17" s="349">
        <v>102</v>
      </c>
      <c r="J17" s="348">
        <v>28</v>
      </c>
      <c r="K17" s="349">
        <v>10</v>
      </c>
      <c r="L17" s="348">
        <v>24</v>
      </c>
      <c r="M17" s="349">
        <v>46</v>
      </c>
      <c r="N17" s="348">
        <v>67</v>
      </c>
      <c r="O17" s="349">
        <v>11</v>
      </c>
      <c r="P17" s="348">
        <v>54</v>
      </c>
      <c r="Q17" s="349">
        <v>0</v>
      </c>
      <c r="R17" s="348">
        <v>0</v>
      </c>
      <c r="S17" s="350">
        <v>0</v>
      </c>
      <c r="T17" s="644">
        <v>724</v>
      </c>
      <c r="U17" s="646">
        <v>3.5016444186496423</v>
      </c>
    </row>
    <row r="18" spans="1:21" s="265" customFormat="1" ht="16.5" thickTop="1" thickBot="1" x14ac:dyDescent="0.3">
      <c r="A18" s="345">
        <v>2015</v>
      </c>
      <c r="B18" s="348">
        <v>0</v>
      </c>
      <c r="C18" s="349">
        <v>2</v>
      </c>
      <c r="D18" s="348">
        <v>106</v>
      </c>
      <c r="E18" s="349">
        <v>47</v>
      </c>
      <c r="F18" s="348">
        <v>24</v>
      </c>
      <c r="G18" s="349">
        <v>18</v>
      </c>
      <c r="H18" s="348">
        <v>17</v>
      </c>
      <c r="I18" s="349">
        <v>16</v>
      </c>
      <c r="J18" s="348">
        <v>15</v>
      </c>
      <c r="K18" s="349">
        <v>17</v>
      </c>
      <c r="L18" s="348">
        <v>5</v>
      </c>
      <c r="M18" s="349">
        <v>14</v>
      </c>
      <c r="N18" s="348">
        <v>34</v>
      </c>
      <c r="O18" s="349">
        <v>73</v>
      </c>
      <c r="P18" s="348">
        <v>17</v>
      </c>
      <c r="Q18" s="349">
        <v>32</v>
      </c>
      <c r="R18" s="348">
        <v>0</v>
      </c>
      <c r="S18" s="350">
        <v>0</v>
      </c>
      <c r="T18" s="644">
        <v>437</v>
      </c>
      <c r="U18" s="646">
        <v>2.1135616173341072</v>
      </c>
    </row>
    <row r="19" spans="1:21" s="265" customFormat="1" ht="16.5" thickTop="1" thickBot="1" x14ac:dyDescent="0.3">
      <c r="A19" s="345">
        <v>2016</v>
      </c>
      <c r="B19" s="348">
        <v>0</v>
      </c>
      <c r="C19" s="349">
        <v>73</v>
      </c>
      <c r="D19" s="348">
        <v>316</v>
      </c>
      <c r="E19" s="349">
        <v>91</v>
      </c>
      <c r="F19" s="348">
        <v>67</v>
      </c>
      <c r="G19" s="349">
        <v>79</v>
      </c>
      <c r="H19" s="348">
        <v>50</v>
      </c>
      <c r="I19" s="349">
        <v>103</v>
      </c>
      <c r="J19" s="348">
        <v>58</v>
      </c>
      <c r="K19" s="349">
        <v>47</v>
      </c>
      <c r="L19" s="348">
        <v>73</v>
      </c>
      <c r="M19" s="349">
        <v>82</v>
      </c>
      <c r="N19" s="348">
        <v>117</v>
      </c>
      <c r="O19" s="349">
        <v>205</v>
      </c>
      <c r="P19" s="348">
        <v>113</v>
      </c>
      <c r="Q19" s="349">
        <v>75</v>
      </c>
      <c r="R19" s="348">
        <v>150</v>
      </c>
      <c r="S19" s="350">
        <v>0</v>
      </c>
      <c r="T19" s="644">
        <v>1699</v>
      </c>
      <c r="U19" s="646">
        <v>8.2172567227703617</v>
      </c>
    </row>
    <row r="20" spans="1:21" s="265" customFormat="1" ht="16.5" thickTop="1" thickBot="1" x14ac:dyDescent="0.3">
      <c r="A20" s="345">
        <v>2017</v>
      </c>
      <c r="B20" s="348">
        <v>0</v>
      </c>
      <c r="C20" s="349">
        <v>98</v>
      </c>
      <c r="D20" s="348">
        <v>929</v>
      </c>
      <c r="E20" s="349">
        <v>356</v>
      </c>
      <c r="F20" s="348">
        <v>174</v>
      </c>
      <c r="G20" s="349">
        <v>164</v>
      </c>
      <c r="H20" s="348">
        <v>149</v>
      </c>
      <c r="I20" s="349">
        <v>254</v>
      </c>
      <c r="J20" s="348">
        <v>226</v>
      </c>
      <c r="K20" s="349">
        <v>249</v>
      </c>
      <c r="L20" s="348">
        <v>219</v>
      </c>
      <c r="M20" s="349">
        <v>364</v>
      </c>
      <c r="N20" s="348">
        <v>464</v>
      </c>
      <c r="O20" s="349">
        <v>510</v>
      </c>
      <c r="P20" s="348">
        <v>305</v>
      </c>
      <c r="Q20" s="349">
        <v>382</v>
      </c>
      <c r="R20" s="348">
        <v>393</v>
      </c>
      <c r="S20" s="350">
        <v>418</v>
      </c>
      <c r="T20" s="644">
        <v>5654</v>
      </c>
      <c r="U20" s="646">
        <v>27.345714838460051</v>
      </c>
    </row>
    <row r="21" spans="1:21" s="272" customFormat="1" ht="16.5" thickTop="1" thickBot="1" x14ac:dyDescent="0.3">
      <c r="A21" s="351" t="s">
        <v>41</v>
      </c>
      <c r="B21" s="352">
        <v>3</v>
      </c>
      <c r="C21" s="352">
        <v>505</v>
      </c>
      <c r="D21" s="352">
        <v>4936</v>
      </c>
      <c r="E21" s="352">
        <v>2157</v>
      </c>
      <c r="F21" s="352">
        <v>1710</v>
      </c>
      <c r="G21" s="352">
        <v>1497</v>
      </c>
      <c r="H21" s="352">
        <v>1035</v>
      </c>
      <c r="I21" s="352">
        <v>1243</v>
      </c>
      <c r="J21" s="352">
        <v>889</v>
      </c>
      <c r="K21" s="352">
        <v>760</v>
      </c>
      <c r="L21" s="352">
        <v>746</v>
      </c>
      <c r="M21" s="352">
        <v>1076</v>
      </c>
      <c r="N21" s="352">
        <v>1165</v>
      </c>
      <c r="O21" s="352">
        <v>1015</v>
      </c>
      <c r="P21" s="352">
        <v>489</v>
      </c>
      <c r="Q21" s="352">
        <v>489</v>
      </c>
      <c r="R21" s="352">
        <v>543</v>
      </c>
      <c r="S21" s="352">
        <v>418</v>
      </c>
      <c r="T21" s="645">
        <v>20676</v>
      </c>
      <c r="U21" s="353">
        <v>100</v>
      </c>
    </row>
    <row r="22" spans="1:21" s="268" customFormat="1" ht="15.75" thickTop="1" x14ac:dyDescent="0.25"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4"/>
      <c r="U22" s="273"/>
    </row>
  </sheetData>
  <mergeCells count="2">
    <mergeCell ref="B2:U2"/>
    <mergeCell ref="A1:U1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Footer>&amp;R&amp;[1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C30" sqref="A1:XFD1048576"/>
    </sheetView>
  </sheetViews>
  <sheetFormatPr defaultRowHeight="14.4" x14ac:dyDescent="0.3"/>
  <cols>
    <col min="1" max="1" width="60" customWidth="1"/>
  </cols>
  <sheetData>
    <row r="3" spans="1:5" ht="15.75" thickBot="1" x14ac:dyDescent="0.3">
      <c r="B3" t="s">
        <v>164</v>
      </c>
      <c r="D3" t="s">
        <v>165</v>
      </c>
    </row>
    <row r="4" spans="1:5" s="11" customFormat="1" ht="15.75" thickBot="1" x14ac:dyDescent="0.3">
      <c r="A4" s="77" t="s">
        <v>92</v>
      </c>
      <c r="B4" s="78">
        <v>4924</v>
      </c>
      <c r="C4" s="79">
        <v>71.393359431636952</v>
      </c>
      <c r="D4" s="78">
        <v>510</v>
      </c>
      <c r="E4" s="85">
        <f>D4/6897*100</f>
        <v>7.3945193562418439</v>
      </c>
    </row>
    <row r="5" spans="1:5" s="11" customFormat="1" ht="15" x14ac:dyDescent="0.25">
      <c r="A5" s="80" t="s">
        <v>93</v>
      </c>
      <c r="B5" s="81">
        <v>1450</v>
      </c>
      <c r="C5" s="82">
        <v>21.023633463824851</v>
      </c>
      <c r="D5" s="81">
        <v>190</v>
      </c>
      <c r="E5" s="85">
        <f t="shared" ref="E5:E12" si="0">D5/6897*100</f>
        <v>2.7548209366391188</v>
      </c>
    </row>
    <row r="6" spans="1:5" s="11" customFormat="1" ht="15" x14ac:dyDescent="0.25">
      <c r="A6" s="80" t="s">
        <v>94</v>
      </c>
      <c r="B6" s="81">
        <v>1313</v>
      </c>
      <c r="C6" s="82">
        <v>19.037262577932434</v>
      </c>
      <c r="D6" s="81">
        <v>193</v>
      </c>
      <c r="E6" s="85">
        <f t="shared" si="0"/>
        <v>2.7983181093228939</v>
      </c>
    </row>
    <row r="7" spans="1:5" s="11" customFormat="1" ht="15" x14ac:dyDescent="0.25">
      <c r="A7" s="80" t="s">
        <v>95</v>
      </c>
      <c r="B7" s="81">
        <v>560</v>
      </c>
      <c r="C7" s="82">
        <v>8.1194722343047694</v>
      </c>
      <c r="D7" s="81">
        <v>131</v>
      </c>
      <c r="E7" s="85">
        <f t="shared" si="0"/>
        <v>1.8993765405248659</v>
      </c>
    </row>
    <row r="8" spans="1:5" s="11" customFormat="1" ht="15" x14ac:dyDescent="0.25">
      <c r="A8" s="80" t="s">
        <v>96</v>
      </c>
      <c r="B8" s="81">
        <v>105</v>
      </c>
      <c r="C8" s="82">
        <v>1.5224010439321445</v>
      </c>
      <c r="D8" s="81">
        <v>20</v>
      </c>
      <c r="E8" s="85">
        <f t="shared" si="0"/>
        <v>0.28998115122517037</v>
      </c>
    </row>
    <row r="9" spans="1:5" s="11" customFormat="1" ht="15" x14ac:dyDescent="0.25">
      <c r="A9" s="80" t="s">
        <v>101</v>
      </c>
      <c r="B9" s="81">
        <v>419</v>
      </c>
      <c r="C9" s="82">
        <v>6.0751051181673184</v>
      </c>
      <c r="D9" s="81">
        <v>7</v>
      </c>
      <c r="E9" s="85">
        <f t="shared" si="0"/>
        <v>0.10149340292880964</v>
      </c>
    </row>
    <row r="10" spans="1:5" s="11" customFormat="1" ht="15" x14ac:dyDescent="0.25">
      <c r="A10" s="83" t="s">
        <v>97</v>
      </c>
      <c r="B10" s="84">
        <v>5762</v>
      </c>
      <c r="C10" s="84">
        <v>83.543569667971582</v>
      </c>
      <c r="D10" s="84">
        <v>651</v>
      </c>
      <c r="E10" s="85">
        <f t="shared" si="0"/>
        <v>9.4388864723792967</v>
      </c>
    </row>
    <row r="11" spans="1:5" s="11" customFormat="1" ht="15" x14ac:dyDescent="0.25">
      <c r="A11" s="80" t="s">
        <v>98</v>
      </c>
      <c r="B11" s="81">
        <v>719</v>
      </c>
      <c r="C11" s="81">
        <v>10.424822386544875</v>
      </c>
      <c r="D11" s="81">
        <v>16</v>
      </c>
      <c r="E11" s="85">
        <f t="shared" si="0"/>
        <v>0.23198492098013632</v>
      </c>
    </row>
    <row r="12" spans="1:5" s="11" customFormat="1" ht="15" x14ac:dyDescent="0.25">
      <c r="A12" s="80" t="s">
        <v>138</v>
      </c>
      <c r="B12" s="81">
        <v>618</v>
      </c>
      <c r="C12" s="81">
        <v>8.9604175728577644</v>
      </c>
      <c r="D12" s="81">
        <v>103</v>
      </c>
      <c r="E12" s="85">
        <f t="shared" si="0"/>
        <v>1.4934029288096273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"/>
  <sheetViews>
    <sheetView workbookViewId="0">
      <selection activeCell="AC4" sqref="AC4"/>
    </sheetView>
  </sheetViews>
  <sheetFormatPr defaultColWidth="9.109375" defaultRowHeight="14.4" x14ac:dyDescent="0.3"/>
  <cols>
    <col min="1" max="28" width="9.109375" style="63"/>
    <col min="29" max="29" width="27.33203125" style="147" customWidth="1"/>
    <col min="30" max="16384" width="9.109375" style="63"/>
  </cols>
  <sheetData>
    <row r="1" spans="1:30" ht="15.75" thickBot="1" x14ac:dyDescent="0.3"/>
    <row r="2" spans="1:30" ht="36" thickBot="1" x14ac:dyDescent="0.35">
      <c r="A2" s="912" t="s">
        <v>392</v>
      </c>
      <c r="B2" s="913"/>
      <c r="C2" s="137" t="s">
        <v>393</v>
      </c>
      <c r="E2" s="912" t="s">
        <v>392</v>
      </c>
      <c r="F2" s="913"/>
      <c r="G2" s="137" t="s">
        <v>571</v>
      </c>
      <c r="I2" s="912" t="s">
        <v>392</v>
      </c>
      <c r="J2" s="913"/>
      <c r="K2" s="137" t="s">
        <v>572</v>
      </c>
      <c r="M2" s="912" t="s">
        <v>392</v>
      </c>
      <c r="N2" s="913"/>
      <c r="O2" s="137" t="s">
        <v>574</v>
      </c>
      <c r="Q2" s="912" t="s">
        <v>392</v>
      </c>
      <c r="R2" s="913"/>
      <c r="S2" s="137" t="s">
        <v>576</v>
      </c>
      <c r="U2" s="912" t="s">
        <v>392</v>
      </c>
      <c r="V2" s="913"/>
      <c r="W2" s="137" t="s">
        <v>578</v>
      </c>
      <c r="Y2" s="912" t="s">
        <v>392</v>
      </c>
      <c r="Z2" s="913"/>
      <c r="AA2" s="137" t="s">
        <v>580</v>
      </c>
    </row>
    <row r="3" spans="1:30" x14ac:dyDescent="0.3">
      <c r="A3" s="914"/>
      <c r="B3" s="915"/>
      <c r="C3" s="138" t="s">
        <v>394</v>
      </c>
      <c r="E3" s="914"/>
      <c r="F3" s="915"/>
      <c r="G3" s="138" t="s">
        <v>394</v>
      </c>
      <c r="I3" s="914"/>
      <c r="J3" s="915"/>
      <c r="K3" s="138" t="s">
        <v>394</v>
      </c>
      <c r="M3" s="914"/>
      <c r="N3" s="915"/>
      <c r="O3" s="138" t="s">
        <v>394</v>
      </c>
      <c r="Q3" s="914"/>
      <c r="R3" s="915"/>
      <c r="S3" s="138" t="s">
        <v>394</v>
      </c>
      <c r="U3" s="914"/>
      <c r="V3" s="915"/>
      <c r="W3" s="138" t="s">
        <v>394</v>
      </c>
      <c r="Y3" s="914"/>
      <c r="Z3" s="915"/>
      <c r="AA3" s="138" t="s">
        <v>394</v>
      </c>
    </row>
    <row r="4" spans="1:30" ht="15" thickBot="1" x14ac:dyDescent="0.35">
      <c r="A4" s="916"/>
      <c r="B4" s="917"/>
      <c r="C4" s="139" t="s">
        <v>395</v>
      </c>
      <c r="E4" s="916"/>
      <c r="F4" s="917"/>
      <c r="G4" s="139" t="s">
        <v>395</v>
      </c>
      <c r="I4" s="916"/>
      <c r="J4" s="917"/>
      <c r="K4" s="139" t="s">
        <v>395</v>
      </c>
      <c r="M4" s="916"/>
      <c r="N4" s="917"/>
      <c r="O4" s="139" t="s">
        <v>395</v>
      </c>
      <c r="Q4" s="916"/>
      <c r="R4" s="917"/>
      <c r="S4" s="139" t="s">
        <v>395</v>
      </c>
      <c r="U4" s="916"/>
      <c r="V4" s="917"/>
      <c r="W4" s="139" t="s">
        <v>395</v>
      </c>
      <c r="Y4" s="916"/>
      <c r="Z4" s="917"/>
      <c r="AA4" s="139" t="s">
        <v>395</v>
      </c>
    </row>
    <row r="5" spans="1:30" ht="23.4" thickBot="1" x14ac:dyDescent="0.35">
      <c r="A5" s="918" t="s">
        <v>396</v>
      </c>
      <c r="B5" s="140" t="s">
        <v>397</v>
      </c>
      <c r="C5" s="141">
        <v>1</v>
      </c>
      <c r="E5" s="918" t="s">
        <v>570</v>
      </c>
      <c r="F5" s="140" t="s">
        <v>397</v>
      </c>
      <c r="G5" s="141">
        <v>0</v>
      </c>
      <c r="I5" s="918" t="s">
        <v>573</v>
      </c>
      <c r="J5" s="140" t="s">
        <v>397</v>
      </c>
      <c r="K5" s="141">
        <v>0</v>
      </c>
      <c r="M5" s="918" t="s">
        <v>575</v>
      </c>
      <c r="N5" s="140" t="s">
        <v>397</v>
      </c>
      <c r="O5" s="141">
        <v>0</v>
      </c>
      <c r="Q5" s="918" t="s">
        <v>577</v>
      </c>
      <c r="R5" s="140" t="s">
        <v>397</v>
      </c>
      <c r="S5" s="141">
        <v>0</v>
      </c>
      <c r="U5" s="918" t="s">
        <v>579</v>
      </c>
      <c r="V5" s="140" t="s">
        <v>397</v>
      </c>
      <c r="W5" s="141">
        <v>0</v>
      </c>
      <c r="Y5" s="918" t="s">
        <v>581</v>
      </c>
      <c r="Z5" s="140" t="s">
        <v>397</v>
      </c>
      <c r="AA5" s="141">
        <v>0</v>
      </c>
      <c r="AC5" s="147" t="str">
        <f>Z5</f>
        <v>0  Not applicable</v>
      </c>
      <c r="AD5" s="146">
        <f>C5+G5+K5+O5+S5+W5+AA5</f>
        <v>1</v>
      </c>
    </row>
    <row r="6" spans="1:30" ht="34.200000000000003" x14ac:dyDescent="0.3">
      <c r="A6" s="914"/>
      <c r="B6" s="142" t="s">
        <v>398</v>
      </c>
      <c r="C6" s="143">
        <v>39</v>
      </c>
      <c r="E6" s="914"/>
      <c r="F6" s="142" t="s">
        <v>398</v>
      </c>
      <c r="G6" s="143">
        <v>3</v>
      </c>
      <c r="I6" s="914"/>
      <c r="J6" s="142" t="s">
        <v>398</v>
      </c>
      <c r="K6" s="143">
        <v>0</v>
      </c>
      <c r="M6" s="914"/>
      <c r="N6" s="142" t="s">
        <v>398</v>
      </c>
      <c r="O6" s="143">
        <v>0</v>
      </c>
      <c r="Q6" s="914"/>
      <c r="R6" s="142" t="s">
        <v>398</v>
      </c>
      <c r="S6" s="143">
        <v>0</v>
      </c>
      <c r="U6" s="914"/>
      <c r="V6" s="142" t="s">
        <v>398</v>
      </c>
      <c r="W6" s="143">
        <v>0</v>
      </c>
      <c r="Y6" s="914"/>
      <c r="Z6" s="142" t="s">
        <v>398</v>
      </c>
      <c r="AA6" s="143">
        <v>0</v>
      </c>
      <c r="AC6" s="147" t="str">
        <f t="shared" ref="AC6:AC69" si="0">Z6</f>
        <v xml:space="preserve">1001  Powered wheelchair </v>
      </c>
      <c r="AD6" s="146">
        <f t="shared" ref="AD6:AD69" si="1">C6+G6+K6+O6+S6+W6+AA6</f>
        <v>42</v>
      </c>
    </row>
    <row r="7" spans="1:30" ht="22.8" x14ac:dyDescent="0.3">
      <c r="A7" s="914"/>
      <c r="B7" s="142" t="s">
        <v>399</v>
      </c>
      <c r="C7" s="143">
        <v>1</v>
      </c>
      <c r="E7" s="914"/>
      <c r="F7" s="142" t="s">
        <v>399</v>
      </c>
      <c r="G7" s="143">
        <v>0</v>
      </c>
      <c r="I7" s="914"/>
      <c r="J7" s="142" t="s">
        <v>399</v>
      </c>
      <c r="K7" s="143">
        <v>0</v>
      </c>
      <c r="M7" s="914"/>
      <c r="N7" s="142" t="s">
        <v>399</v>
      </c>
      <c r="O7" s="143">
        <v>0</v>
      </c>
      <c r="Q7" s="914"/>
      <c r="R7" s="142" t="s">
        <v>399</v>
      </c>
      <c r="S7" s="143">
        <v>0</v>
      </c>
      <c r="U7" s="914"/>
      <c r="V7" s="142" t="s">
        <v>399</v>
      </c>
      <c r="W7" s="143">
        <v>0</v>
      </c>
      <c r="Y7" s="914"/>
      <c r="Z7" s="142" t="s">
        <v>399</v>
      </c>
      <c r="AA7" s="143">
        <v>0</v>
      </c>
      <c r="AC7" s="147" t="str">
        <f t="shared" si="0"/>
        <v xml:space="preserve">1002  Scooter </v>
      </c>
      <c r="AD7" s="146">
        <f t="shared" si="1"/>
        <v>1</v>
      </c>
    </row>
    <row r="8" spans="1:30" ht="45.6" x14ac:dyDescent="0.3">
      <c r="A8" s="914"/>
      <c r="B8" s="142" t="s">
        <v>400</v>
      </c>
      <c r="C8" s="143">
        <v>33</v>
      </c>
      <c r="E8" s="914"/>
      <c r="F8" s="142" t="s">
        <v>400</v>
      </c>
      <c r="G8" s="143">
        <v>4</v>
      </c>
      <c r="I8" s="914"/>
      <c r="J8" s="142" t="s">
        <v>400</v>
      </c>
      <c r="K8" s="143">
        <v>0</v>
      </c>
      <c r="M8" s="914"/>
      <c r="N8" s="142" t="s">
        <v>400</v>
      </c>
      <c r="O8" s="143">
        <v>1</v>
      </c>
      <c r="Q8" s="914"/>
      <c r="R8" s="142" t="s">
        <v>400</v>
      </c>
      <c r="S8" s="143">
        <v>0</v>
      </c>
      <c r="U8" s="914"/>
      <c r="V8" s="142" t="s">
        <v>400</v>
      </c>
      <c r="W8" s="143">
        <v>0</v>
      </c>
      <c r="Y8" s="914"/>
      <c r="Z8" s="142" t="s">
        <v>400</v>
      </c>
      <c r="AA8" s="143">
        <v>0</v>
      </c>
      <c r="AC8" s="147" t="str">
        <f t="shared" si="0"/>
        <v xml:space="preserve">1003  Manual specialised wheelchair </v>
      </c>
      <c r="AD8" s="146">
        <f t="shared" si="1"/>
        <v>38</v>
      </c>
    </row>
    <row r="9" spans="1:30" ht="45.6" x14ac:dyDescent="0.3">
      <c r="A9" s="914"/>
      <c r="B9" s="142" t="s">
        <v>401</v>
      </c>
      <c r="C9" s="143">
        <v>17</v>
      </c>
      <c r="E9" s="914"/>
      <c r="F9" s="142" t="s">
        <v>401</v>
      </c>
      <c r="G9" s="143">
        <v>1</v>
      </c>
      <c r="I9" s="914"/>
      <c r="J9" s="142" t="s">
        <v>401</v>
      </c>
      <c r="K9" s="143">
        <v>0</v>
      </c>
      <c r="M9" s="914"/>
      <c r="N9" s="142" t="s">
        <v>401</v>
      </c>
      <c r="O9" s="143">
        <v>0</v>
      </c>
      <c r="Q9" s="914"/>
      <c r="R9" s="142" t="s">
        <v>401</v>
      </c>
      <c r="S9" s="143">
        <v>0</v>
      </c>
      <c r="U9" s="914"/>
      <c r="V9" s="142" t="s">
        <v>401</v>
      </c>
      <c r="W9" s="143">
        <v>0</v>
      </c>
      <c r="Y9" s="914"/>
      <c r="Z9" s="142" t="s">
        <v>401</v>
      </c>
      <c r="AA9" s="143">
        <v>0</v>
      </c>
      <c r="AC9" s="147" t="str">
        <f t="shared" si="0"/>
        <v xml:space="preserve">1004  Manual regular wheelchair </v>
      </c>
      <c r="AD9" s="146">
        <f t="shared" si="1"/>
        <v>18</v>
      </c>
    </row>
    <row r="10" spans="1:30" ht="45.6" x14ac:dyDescent="0.3">
      <c r="A10" s="914"/>
      <c r="B10" s="142" t="s">
        <v>402</v>
      </c>
      <c r="C10" s="143">
        <v>5</v>
      </c>
      <c r="E10" s="914"/>
      <c r="F10" s="142" t="s">
        <v>402</v>
      </c>
      <c r="G10" s="143">
        <v>2</v>
      </c>
      <c r="I10" s="914"/>
      <c r="J10" s="142" t="s">
        <v>402</v>
      </c>
      <c r="K10" s="143">
        <v>0</v>
      </c>
      <c r="M10" s="914"/>
      <c r="N10" s="142" t="s">
        <v>402</v>
      </c>
      <c r="O10" s="143">
        <v>1</v>
      </c>
      <c r="Q10" s="914"/>
      <c r="R10" s="142" t="s">
        <v>402</v>
      </c>
      <c r="S10" s="143">
        <v>0</v>
      </c>
      <c r="U10" s="914"/>
      <c r="V10" s="142" t="s">
        <v>402</v>
      </c>
      <c r="W10" s="143">
        <v>0</v>
      </c>
      <c r="Y10" s="914"/>
      <c r="Z10" s="142" t="s">
        <v>402</v>
      </c>
      <c r="AA10" s="143">
        <v>0</v>
      </c>
      <c r="AC10" s="147" t="str">
        <f t="shared" si="0"/>
        <v xml:space="preserve">1005  Special pushchair or buggy </v>
      </c>
      <c r="AD10" s="146">
        <f t="shared" si="1"/>
        <v>8</v>
      </c>
    </row>
    <row r="11" spans="1:30" ht="45.6" x14ac:dyDescent="0.3">
      <c r="A11" s="914"/>
      <c r="B11" s="142" t="s">
        <v>403</v>
      </c>
      <c r="C11" s="143">
        <v>3</v>
      </c>
      <c r="E11" s="914"/>
      <c r="F11" s="142" t="s">
        <v>403</v>
      </c>
      <c r="G11" s="143">
        <v>0</v>
      </c>
      <c r="I11" s="914"/>
      <c r="J11" s="142" t="s">
        <v>403</v>
      </c>
      <c r="K11" s="143">
        <v>0</v>
      </c>
      <c r="M11" s="914"/>
      <c r="N11" s="142" t="s">
        <v>403</v>
      </c>
      <c r="O11" s="143">
        <v>0</v>
      </c>
      <c r="Q11" s="914"/>
      <c r="R11" s="142" t="s">
        <v>403</v>
      </c>
      <c r="S11" s="143">
        <v>0</v>
      </c>
      <c r="U11" s="914"/>
      <c r="V11" s="142" t="s">
        <v>403</v>
      </c>
      <c r="W11" s="143">
        <v>0</v>
      </c>
      <c r="Y11" s="914"/>
      <c r="Z11" s="142" t="s">
        <v>403</v>
      </c>
      <c r="AA11" s="143">
        <v>0</v>
      </c>
      <c r="AC11" s="147" t="str">
        <f t="shared" si="0"/>
        <v xml:space="preserve">1006  Special bicycle or tricycle </v>
      </c>
      <c r="AD11" s="146">
        <f t="shared" si="1"/>
        <v>3</v>
      </c>
    </row>
    <row r="12" spans="1:30" ht="34.200000000000003" x14ac:dyDescent="0.3">
      <c r="A12" s="914"/>
      <c r="B12" s="142" t="s">
        <v>404</v>
      </c>
      <c r="C12" s="143">
        <v>2</v>
      </c>
      <c r="E12" s="914"/>
      <c r="F12" s="142" t="s">
        <v>404</v>
      </c>
      <c r="G12" s="143">
        <v>0</v>
      </c>
      <c r="I12" s="914"/>
      <c r="J12" s="142" t="s">
        <v>404</v>
      </c>
      <c r="K12" s="143">
        <v>0</v>
      </c>
      <c r="M12" s="914"/>
      <c r="N12" s="142" t="s">
        <v>404</v>
      </c>
      <c r="O12" s="143">
        <v>0</v>
      </c>
      <c r="Q12" s="914"/>
      <c r="R12" s="142" t="s">
        <v>404</v>
      </c>
      <c r="S12" s="143">
        <v>0</v>
      </c>
      <c r="U12" s="914"/>
      <c r="V12" s="142" t="s">
        <v>404</v>
      </c>
      <c r="W12" s="143">
        <v>0</v>
      </c>
      <c r="Y12" s="914"/>
      <c r="Z12" s="142" t="s">
        <v>404</v>
      </c>
      <c r="AA12" s="143">
        <v>0</v>
      </c>
      <c r="AC12" s="147" t="str">
        <f t="shared" si="0"/>
        <v xml:space="preserve">1007  Portable ramps </v>
      </c>
      <c r="AD12" s="146">
        <f t="shared" si="1"/>
        <v>2</v>
      </c>
    </row>
    <row r="13" spans="1:30" ht="22.8" x14ac:dyDescent="0.3">
      <c r="A13" s="914"/>
      <c r="B13" s="142" t="s">
        <v>405</v>
      </c>
      <c r="C13" s="143">
        <v>0</v>
      </c>
      <c r="E13" s="914"/>
      <c r="F13" s="142" t="s">
        <v>405</v>
      </c>
      <c r="G13" s="143">
        <v>2</v>
      </c>
      <c r="I13" s="914"/>
      <c r="J13" s="142" t="s">
        <v>405</v>
      </c>
      <c r="K13" s="143">
        <v>0</v>
      </c>
      <c r="M13" s="914"/>
      <c r="N13" s="142" t="s">
        <v>405</v>
      </c>
      <c r="O13" s="143">
        <v>0</v>
      </c>
      <c r="Q13" s="914"/>
      <c r="R13" s="142" t="s">
        <v>405</v>
      </c>
      <c r="S13" s="143">
        <v>0</v>
      </c>
      <c r="U13" s="914"/>
      <c r="V13" s="142" t="s">
        <v>405</v>
      </c>
      <c r="W13" s="143">
        <v>0</v>
      </c>
      <c r="Y13" s="914"/>
      <c r="Z13" s="142" t="s">
        <v>405</v>
      </c>
      <c r="AA13" s="143">
        <v>0</v>
      </c>
      <c r="AC13" s="147" t="str">
        <f t="shared" si="0"/>
        <v xml:space="preserve">1008  Rollator </v>
      </c>
      <c r="AD13" s="146">
        <f t="shared" si="1"/>
        <v>2</v>
      </c>
    </row>
    <row r="14" spans="1:30" ht="34.200000000000003" x14ac:dyDescent="0.3">
      <c r="A14" s="914"/>
      <c r="B14" s="142" t="s">
        <v>406</v>
      </c>
      <c r="C14" s="143">
        <v>12</v>
      </c>
      <c r="E14" s="914"/>
      <c r="F14" s="142" t="s">
        <v>406</v>
      </c>
      <c r="G14" s="143">
        <v>2</v>
      </c>
      <c r="I14" s="914"/>
      <c r="J14" s="142" t="s">
        <v>406</v>
      </c>
      <c r="K14" s="143">
        <v>0</v>
      </c>
      <c r="M14" s="914"/>
      <c r="N14" s="142" t="s">
        <v>406</v>
      </c>
      <c r="O14" s="143">
        <v>0</v>
      </c>
      <c r="Q14" s="914"/>
      <c r="R14" s="142" t="s">
        <v>406</v>
      </c>
      <c r="S14" s="143">
        <v>0</v>
      </c>
      <c r="U14" s="914"/>
      <c r="V14" s="142" t="s">
        <v>406</v>
      </c>
      <c r="W14" s="143">
        <v>0</v>
      </c>
      <c r="Y14" s="914"/>
      <c r="Z14" s="142" t="s">
        <v>406</v>
      </c>
      <c r="AA14" s="143">
        <v>0</v>
      </c>
      <c r="AC14" s="147" t="str">
        <f t="shared" si="0"/>
        <v xml:space="preserve">1009  Specialised walkers </v>
      </c>
      <c r="AD14" s="146">
        <f t="shared" si="1"/>
        <v>14</v>
      </c>
    </row>
    <row r="15" spans="1:30" ht="34.200000000000003" x14ac:dyDescent="0.3">
      <c r="A15" s="914"/>
      <c r="B15" s="142" t="s">
        <v>407</v>
      </c>
      <c r="C15" s="143">
        <v>3</v>
      </c>
      <c r="E15" s="914"/>
      <c r="F15" s="142" t="s">
        <v>407</v>
      </c>
      <c r="G15" s="143">
        <v>3</v>
      </c>
      <c r="I15" s="914"/>
      <c r="J15" s="142" t="s">
        <v>407</v>
      </c>
      <c r="K15" s="143">
        <v>0</v>
      </c>
      <c r="M15" s="914"/>
      <c r="N15" s="142" t="s">
        <v>407</v>
      </c>
      <c r="O15" s="143">
        <v>0</v>
      </c>
      <c r="Q15" s="914"/>
      <c r="R15" s="142" t="s">
        <v>407</v>
      </c>
      <c r="S15" s="143">
        <v>0</v>
      </c>
      <c r="U15" s="914"/>
      <c r="V15" s="142" t="s">
        <v>407</v>
      </c>
      <c r="W15" s="143">
        <v>0</v>
      </c>
      <c r="Y15" s="914"/>
      <c r="Z15" s="142" t="s">
        <v>407</v>
      </c>
      <c r="AA15" s="143">
        <v>0</v>
      </c>
      <c r="AC15" s="147" t="str">
        <f t="shared" si="0"/>
        <v xml:space="preserve">1010  Frame/zimmer </v>
      </c>
      <c r="AD15" s="146">
        <f t="shared" si="1"/>
        <v>6</v>
      </c>
    </row>
    <row r="16" spans="1:30" ht="45.6" x14ac:dyDescent="0.3">
      <c r="A16" s="914"/>
      <c r="B16" s="142" t="s">
        <v>408</v>
      </c>
      <c r="C16" s="143">
        <v>7</v>
      </c>
      <c r="E16" s="914"/>
      <c r="F16" s="142" t="s">
        <v>408</v>
      </c>
      <c r="G16" s="143">
        <v>0</v>
      </c>
      <c r="I16" s="914"/>
      <c r="J16" s="142" t="s">
        <v>408</v>
      </c>
      <c r="K16" s="143">
        <v>0</v>
      </c>
      <c r="M16" s="914"/>
      <c r="N16" s="142" t="s">
        <v>408</v>
      </c>
      <c r="O16" s="143">
        <v>0</v>
      </c>
      <c r="Q16" s="914"/>
      <c r="R16" s="142" t="s">
        <v>408</v>
      </c>
      <c r="S16" s="143">
        <v>0</v>
      </c>
      <c r="U16" s="914"/>
      <c r="V16" s="142" t="s">
        <v>408</v>
      </c>
      <c r="W16" s="143">
        <v>0</v>
      </c>
      <c r="Y16" s="914"/>
      <c r="Z16" s="142" t="s">
        <v>408</v>
      </c>
      <c r="AA16" s="143">
        <v>0</v>
      </c>
      <c r="AC16" s="147" t="str">
        <f t="shared" si="0"/>
        <v xml:space="preserve">1011  Walking sticks/canes/crutches </v>
      </c>
      <c r="AD16" s="146">
        <f t="shared" si="1"/>
        <v>7</v>
      </c>
    </row>
    <row r="17" spans="1:30" ht="34.200000000000003" x14ac:dyDescent="0.3">
      <c r="A17" s="914"/>
      <c r="B17" s="142" t="s">
        <v>409</v>
      </c>
      <c r="C17" s="143">
        <v>0</v>
      </c>
      <c r="E17" s="914"/>
      <c r="F17" s="142" t="s">
        <v>409</v>
      </c>
      <c r="G17" s="143">
        <v>0</v>
      </c>
      <c r="I17" s="914"/>
      <c r="J17" s="142" t="s">
        <v>409</v>
      </c>
      <c r="K17" s="143">
        <v>2</v>
      </c>
      <c r="M17" s="914"/>
      <c r="N17" s="142" t="s">
        <v>409</v>
      </c>
      <c r="O17" s="143">
        <v>0</v>
      </c>
      <c r="Q17" s="914"/>
      <c r="R17" s="142" t="s">
        <v>409</v>
      </c>
      <c r="S17" s="143">
        <v>0</v>
      </c>
      <c r="U17" s="914"/>
      <c r="V17" s="142" t="s">
        <v>409</v>
      </c>
      <c r="W17" s="143">
        <v>0</v>
      </c>
      <c r="Y17" s="914"/>
      <c r="Z17" s="142" t="s">
        <v>409</v>
      </c>
      <c r="AA17" s="143">
        <v>0</v>
      </c>
      <c r="AC17" s="147" t="str">
        <f t="shared" si="0"/>
        <v xml:space="preserve">1012  Guidance canes </v>
      </c>
      <c r="AD17" s="146">
        <f t="shared" si="1"/>
        <v>2</v>
      </c>
    </row>
    <row r="18" spans="1:30" ht="34.200000000000003" x14ac:dyDescent="0.3">
      <c r="A18" s="914"/>
      <c r="B18" s="142" t="s">
        <v>410</v>
      </c>
      <c r="C18" s="143">
        <v>0</v>
      </c>
      <c r="E18" s="914"/>
      <c r="F18" s="142" t="s">
        <v>410</v>
      </c>
      <c r="G18" s="143">
        <v>0</v>
      </c>
      <c r="I18" s="914"/>
      <c r="J18" s="142" t="s">
        <v>410</v>
      </c>
      <c r="K18" s="143">
        <v>0</v>
      </c>
      <c r="M18" s="914"/>
      <c r="N18" s="142" t="s">
        <v>410</v>
      </c>
      <c r="O18" s="143">
        <v>0</v>
      </c>
      <c r="Q18" s="914"/>
      <c r="R18" s="142" t="s">
        <v>410</v>
      </c>
      <c r="S18" s="143">
        <v>0</v>
      </c>
      <c r="U18" s="914"/>
      <c r="V18" s="142" t="s">
        <v>410</v>
      </c>
      <c r="W18" s="143">
        <v>0</v>
      </c>
      <c r="Y18" s="914"/>
      <c r="Z18" s="142" t="s">
        <v>410</v>
      </c>
      <c r="AA18" s="143">
        <v>0</v>
      </c>
      <c r="AC18" s="147" t="str">
        <f t="shared" si="0"/>
        <v xml:space="preserve">1013  Support white stick </v>
      </c>
      <c r="AD18" s="146">
        <f t="shared" si="1"/>
        <v>0</v>
      </c>
    </row>
    <row r="19" spans="1:30" ht="34.200000000000003" x14ac:dyDescent="0.3">
      <c r="A19" s="914"/>
      <c r="B19" s="142" t="s">
        <v>411</v>
      </c>
      <c r="C19" s="143">
        <v>8</v>
      </c>
      <c r="E19" s="914"/>
      <c r="F19" s="142" t="s">
        <v>411</v>
      </c>
      <c r="G19" s="143">
        <v>1</v>
      </c>
      <c r="I19" s="914"/>
      <c r="J19" s="142" t="s">
        <v>411</v>
      </c>
      <c r="K19" s="143">
        <v>2</v>
      </c>
      <c r="M19" s="914"/>
      <c r="N19" s="142" t="s">
        <v>411</v>
      </c>
      <c r="O19" s="143">
        <v>0</v>
      </c>
      <c r="Q19" s="914"/>
      <c r="R19" s="142" t="s">
        <v>411</v>
      </c>
      <c r="S19" s="143">
        <v>0</v>
      </c>
      <c r="U19" s="914"/>
      <c r="V19" s="142" t="s">
        <v>411</v>
      </c>
      <c r="W19" s="143">
        <v>0</v>
      </c>
      <c r="Y19" s="914"/>
      <c r="Z19" s="142" t="s">
        <v>411</v>
      </c>
      <c r="AA19" s="143">
        <v>0</v>
      </c>
      <c r="AC19" s="147" t="str">
        <f t="shared" si="0"/>
        <v xml:space="preserve">1014  Grab rails and bars </v>
      </c>
      <c r="AD19" s="146">
        <f t="shared" si="1"/>
        <v>11</v>
      </c>
    </row>
    <row r="20" spans="1:30" ht="34.200000000000003" x14ac:dyDescent="0.3">
      <c r="A20" s="914"/>
      <c r="B20" s="142" t="s">
        <v>412</v>
      </c>
      <c r="C20" s="143">
        <v>1</v>
      </c>
      <c r="E20" s="914"/>
      <c r="F20" s="142" t="s">
        <v>412</v>
      </c>
      <c r="G20" s="143">
        <v>1</v>
      </c>
      <c r="I20" s="914"/>
      <c r="J20" s="142" t="s">
        <v>412</v>
      </c>
      <c r="K20" s="143">
        <v>1</v>
      </c>
      <c r="M20" s="914"/>
      <c r="N20" s="142" t="s">
        <v>412</v>
      </c>
      <c r="O20" s="143">
        <v>0</v>
      </c>
      <c r="Q20" s="914"/>
      <c r="R20" s="142" t="s">
        <v>412</v>
      </c>
      <c r="S20" s="143">
        <v>0</v>
      </c>
      <c r="U20" s="914"/>
      <c r="V20" s="142" t="s">
        <v>412</v>
      </c>
      <c r="W20" s="143">
        <v>0</v>
      </c>
      <c r="Y20" s="914"/>
      <c r="Z20" s="142" t="s">
        <v>412</v>
      </c>
      <c r="AA20" s="143">
        <v>0</v>
      </c>
      <c r="AC20" s="147" t="str">
        <f t="shared" si="0"/>
        <v xml:space="preserve">1015  Adapted vehicles </v>
      </c>
      <c r="AD20" s="146">
        <f t="shared" si="1"/>
        <v>3</v>
      </c>
    </row>
    <row r="21" spans="1:30" ht="34.200000000000003" x14ac:dyDescent="0.3">
      <c r="A21" s="914"/>
      <c r="B21" s="142" t="s">
        <v>413</v>
      </c>
      <c r="C21" s="143">
        <v>0</v>
      </c>
      <c r="E21" s="914"/>
      <c r="F21" s="142" t="s">
        <v>413</v>
      </c>
      <c r="G21" s="143">
        <v>0</v>
      </c>
      <c r="I21" s="914"/>
      <c r="J21" s="142" t="s">
        <v>413</v>
      </c>
      <c r="K21" s="143">
        <v>0</v>
      </c>
      <c r="M21" s="914"/>
      <c r="N21" s="142" t="s">
        <v>413</v>
      </c>
      <c r="O21" s="143">
        <v>0</v>
      </c>
      <c r="Q21" s="914"/>
      <c r="R21" s="142" t="s">
        <v>413</v>
      </c>
      <c r="S21" s="143">
        <v>0</v>
      </c>
      <c r="U21" s="914"/>
      <c r="V21" s="142" t="s">
        <v>413</v>
      </c>
      <c r="W21" s="143">
        <v>0</v>
      </c>
      <c r="Y21" s="914"/>
      <c r="Z21" s="142" t="s">
        <v>413</v>
      </c>
      <c r="AA21" s="143">
        <v>0</v>
      </c>
      <c r="AC21" s="147" t="str">
        <f t="shared" si="0"/>
        <v xml:space="preserve">1016  Propulsion unit </v>
      </c>
      <c r="AD21" s="146">
        <f t="shared" si="1"/>
        <v>0</v>
      </c>
    </row>
    <row r="22" spans="1:30" ht="22.8" x14ac:dyDescent="0.3">
      <c r="A22" s="914"/>
      <c r="B22" s="142" t="s">
        <v>414</v>
      </c>
      <c r="C22" s="143">
        <v>1</v>
      </c>
      <c r="E22" s="914"/>
      <c r="F22" s="142" t="s">
        <v>414</v>
      </c>
      <c r="G22" s="143">
        <v>0</v>
      </c>
      <c r="I22" s="914"/>
      <c r="J22" s="142" t="s">
        <v>414</v>
      </c>
      <c r="K22" s="143">
        <v>1</v>
      </c>
      <c r="M22" s="914"/>
      <c r="N22" s="142" t="s">
        <v>414</v>
      </c>
      <c r="O22" s="143">
        <v>0</v>
      </c>
      <c r="Q22" s="914"/>
      <c r="R22" s="142" t="s">
        <v>414</v>
      </c>
      <c r="S22" s="143">
        <v>0</v>
      </c>
      <c r="U22" s="914"/>
      <c r="V22" s="142" t="s">
        <v>414</v>
      </c>
      <c r="W22" s="143">
        <v>0</v>
      </c>
      <c r="Y22" s="914"/>
      <c r="Z22" s="142" t="s">
        <v>414</v>
      </c>
      <c r="AA22" s="143">
        <v>0</v>
      </c>
      <c r="AC22" s="147" t="str">
        <f t="shared" si="0"/>
        <v>1017  Fixed ramp</v>
      </c>
      <c r="AD22" s="146">
        <f t="shared" si="1"/>
        <v>2</v>
      </c>
    </row>
    <row r="23" spans="1:30" ht="34.200000000000003" x14ac:dyDescent="0.3">
      <c r="A23" s="914"/>
      <c r="B23" s="142" t="s">
        <v>415</v>
      </c>
      <c r="C23" s="143">
        <v>0</v>
      </c>
      <c r="E23" s="914"/>
      <c r="F23" s="142" t="s">
        <v>415</v>
      </c>
      <c r="G23" s="143">
        <v>0</v>
      </c>
      <c r="I23" s="914"/>
      <c r="J23" s="142" t="s">
        <v>415</v>
      </c>
      <c r="K23" s="143">
        <v>0</v>
      </c>
      <c r="M23" s="914"/>
      <c r="N23" s="142" t="s">
        <v>415</v>
      </c>
      <c r="O23" s="143">
        <v>0</v>
      </c>
      <c r="Q23" s="914"/>
      <c r="R23" s="142" t="s">
        <v>415</v>
      </c>
      <c r="S23" s="143">
        <v>0</v>
      </c>
      <c r="U23" s="914"/>
      <c r="V23" s="142" t="s">
        <v>415</v>
      </c>
      <c r="W23" s="143">
        <v>0</v>
      </c>
      <c r="Y23" s="914"/>
      <c r="Z23" s="142" t="s">
        <v>415</v>
      </c>
      <c r="AA23" s="143">
        <v>0</v>
      </c>
      <c r="AC23" s="147" t="str">
        <f t="shared" si="0"/>
        <v>1018 Orientation devices</v>
      </c>
      <c r="AD23" s="146">
        <f t="shared" si="1"/>
        <v>0</v>
      </c>
    </row>
    <row r="24" spans="1:30" ht="45.6" x14ac:dyDescent="0.3">
      <c r="A24" s="914"/>
      <c r="B24" s="142" t="s">
        <v>416</v>
      </c>
      <c r="C24" s="143">
        <v>1</v>
      </c>
      <c r="E24" s="914"/>
      <c r="F24" s="142" t="s">
        <v>416</v>
      </c>
      <c r="G24" s="143">
        <v>1</v>
      </c>
      <c r="I24" s="914"/>
      <c r="J24" s="142" t="s">
        <v>416</v>
      </c>
      <c r="K24" s="143">
        <v>0</v>
      </c>
      <c r="M24" s="914"/>
      <c r="N24" s="142" t="s">
        <v>416</v>
      </c>
      <c r="O24" s="143">
        <v>0</v>
      </c>
      <c r="Q24" s="914"/>
      <c r="R24" s="142" t="s">
        <v>416</v>
      </c>
      <c r="S24" s="143">
        <v>0</v>
      </c>
      <c r="U24" s="914"/>
      <c r="V24" s="142" t="s">
        <v>416</v>
      </c>
      <c r="W24" s="143">
        <v>0</v>
      </c>
      <c r="Y24" s="914"/>
      <c r="Z24" s="142" t="s">
        <v>416</v>
      </c>
      <c r="AA24" s="143">
        <v>0</v>
      </c>
      <c r="AC24" s="147" t="str">
        <f t="shared" si="0"/>
        <v xml:space="preserve">2001  Cervical lumbar supports </v>
      </c>
      <c r="AD24" s="146">
        <f t="shared" si="1"/>
        <v>2</v>
      </c>
    </row>
    <row r="25" spans="1:30" ht="34.200000000000003" x14ac:dyDescent="0.3">
      <c r="A25" s="914"/>
      <c r="B25" s="142" t="s">
        <v>417</v>
      </c>
      <c r="C25" s="143">
        <v>3</v>
      </c>
      <c r="E25" s="914"/>
      <c r="F25" s="142" t="s">
        <v>417</v>
      </c>
      <c r="G25" s="143">
        <v>1</v>
      </c>
      <c r="I25" s="914"/>
      <c r="J25" s="142" t="s">
        <v>417</v>
      </c>
      <c r="K25" s="143">
        <v>1</v>
      </c>
      <c r="M25" s="914"/>
      <c r="N25" s="142" t="s">
        <v>417</v>
      </c>
      <c r="O25" s="143">
        <v>0</v>
      </c>
      <c r="Q25" s="914"/>
      <c r="R25" s="142" t="s">
        <v>417</v>
      </c>
      <c r="S25" s="143">
        <v>0</v>
      </c>
      <c r="U25" s="914"/>
      <c r="V25" s="142" t="s">
        <v>417</v>
      </c>
      <c r="W25" s="143">
        <v>0</v>
      </c>
      <c r="Y25" s="914"/>
      <c r="Z25" s="142" t="s">
        <v>417</v>
      </c>
      <c r="AA25" s="143">
        <v>0</v>
      </c>
      <c r="AC25" s="147" t="str">
        <f t="shared" si="0"/>
        <v xml:space="preserve">2002  Upper limb orthoses </v>
      </c>
      <c r="AD25" s="146">
        <f t="shared" si="1"/>
        <v>5</v>
      </c>
    </row>
    <row r="26" spans="1:30" ht="34.200000000000003" x14ac:dyDescent="0.3">
      <c r="A26" s="914"/>
      <c r="B26" s="142" t="s">
        <v>418</v>
      </c>
      <c r="C26" s="143">
        <v>2</v>
      </c>
      <c r="E26" s="914"/>
      <c r="F26" s="142" t="s">
        <v>418</v>
      </c>
      <c r="G26" s="143">
        <v>1</v>
      </c>
      <c r="I26" s="914"/>
      <c r="J26" s="142" t="s">
        <v>418</v>
      </c>
      <c r="K26" s="143">
        <v>0</v>
      </c>
      <c r="M26" s="914"/>
      <c r="N26" s="142" t="s">
        <v>418</v>
      </c>
      <c r="O26" s="143">
        <v>0</v>
      </c>
      <c r="Q26" s="914"/>
      <c r="R26" s="142" t="s">
        <v>418</v>
      </c>
      <c r="S26" s="143">
        <v>0</v>
      </c>
      <c r="U26" s="914"/>
      <c r="V26" s="142" t="s">
        <v>418</v>
      </c>
      <c r="W26" s="143">
        <v>0</v>
      </c>
      <c r="Y26" s="914"/>
      <c r="Z26" s="142" t="s">
        <v>418</v>
      </c>
      <c r="AA26" s="143">
        <v>0</v>
      </c>
      <c r="AC26" s="147" t="str">
        <f t="shared" si="0"/>
        <v xml:space="preserve">2003  Upper limb prostheses </v>
      </c>
      <c r="AD26" s="146">
        <f t="shared" si="1"/>
        <v>3</v>
      </c>
    </row>
    <row r="27" spans="1:30" ht="34.200000000000003" x14ac:dyDescent="0.3">
      <c r="A27" s="914"/>
      <c r="B27" s="142" t="s">
        <v>419</v>
      </c>
      <c r="C27" s="143">
        <v>16</v>
      </c>
      <c r="E27" s="914"/>
      <c r="F27" s="142" t="s">
        <v>419</v>
      </c>
      <c r="G27" s="143">
        <v>1</v>
      </c>
      <c r="I27" s="914"/>
      <c r="J27" s="142" t="s">
        <v>419</v>
      </c>
      <c r="K27" s="143">
        <v>2</v>
      </c>
      <c r="M27" s="914"/>
      <c r="N27" s="142" t="s">
        <v>419</v>
      </c>
      <c r="O27" s="143">
        <v>0</v>
      </c>
      <c r="Q27" s="914"/>
      <c r="R27" s="142" t="s">
        <v>419</v>
      </c>
      <c r="S27" s="143">
        <v>0</v>
      </c>
      <c r="U27" s="914"/>
      <c r="V27" s="142" t="s">
        <v>419</v>
      </c>
      <c r="W27" s="143">
        <v>0</v>
      </c>
      <c r="Y27" s="914"/>
      <c r="Z27" s="142" t="s">
        <v>419</v>
      </c>
      <c r="AA27" s="143">
        <v>0</v>
      </c>
      <c r="AC27" s="147" t="str">
        <f t="shared" si="0"/>
        <v xml:space="preserve">2004  Lower limb orthoses </v>
      </c>
      <c r="AD27" s="146">
        <f t="shared" si="1"/>
        <v>19</v>
      </c>
    </row>
    <row r="28" spans="1:30" ht="34.200000000000003" x14ac:dyDescent="0.3">
      <c r="A28" s="914"/>
      <c r="B28" s="142" t="s">
        <v>420</v>
      </c>
      <c r="C28" s="143">
        <v>1</v>
      </c>
      <c r="E28" s="914"/>
      <c r="F28" s="142" t="s">
        <v>420</v>
      </c>
      <c r="G28" s="143">
        <v>1</v>
      </c>
      <c r="I28" s="914"/>
      <c r="J28" s="142" t="s">
        <v>420</v>
      </c>
      <c r="K28" s="143">
        <v>0</v>
      </c>
      <c r="M28" s="914"/>
      <c r="N28" s="142" t="s">
        <v>420</v>
      </c>
      <c r="O28" s="143">
        <v>0</v>
      </c>
      <c r="Q28" s="914"/>
      <c r="R28" s="142" t="s">
        <v>420</v>
      </c>
      <c r="S28" s="143">
        <v>0</v>
      </c>
      <c r="U28" s="914"/>
      <c r="V28" s="142" t="s">
        <v>420</v>
      </c>
      <c r="W28" s="143">
        <v>0</v>
      </c>
      <c r="Y28" s="914"/>
      <c r="Z28" s="142" t="s">
        <v>420</v>
      </c>
      <c r="AA28" s="143">
        <v>0</v>
      </c>
      <c r="AC28" s="147" t="str">
        <f t="shared" si="0"/>
        <v xml:space="preserve">2005  Lower limb prostheses </v>
      </c>
      <c r="AD28" s="146">
        <f t="shared" si="1"/>
        <v>2</v>
      </c>
    </row>
    <row r="29" spans="1:30" ht="34.200000000000003" x14ac:dyDescent="0.3">
      <c r="A29" s="914"/>
      <c r="B29" s="142" t="s">
        <v>421</v>
      </c>
      <c r="C29" s="143">
        <v>18</v>
      </c>
      <c r="E29" s="914"/>
      <c r="F29" s="142" t="s">
        <v>421</v>
      </c>
      <c r="G29" s="143">
        <v>4</v>
      </c>
      <c r="I29" s="914"/>
      <c r="J29" s="142" t="s">
        <v>421</v>
      </c>
      <c r="K29" s="143">
        <v>0</v>
      </c>
      <c r="M29" s="914"/>
      <c r="N29" s="142" t="s">
        <v>421</v>
      </c>
      <c r="O29" s="143">
        <v>0</v>
      </c>
      <c r="Q29" s="914"/>
      <c r="R29" s="142" t="s">
        <v>421</v>
      </c>
      <c r="S29" s="143">
        <v>0</v>
      </c>
      <c r="U29" s="914"/>
      <c r="V29" s="142" t="s">
        <v>421</v>
      </c>
      <c r="W29" s="143">
        <v>0</v>
      </c>
      <c r="Y29" s="914"/>
      <c r="Z29" s="142" t="s">
        <v>421</v>
      </c>
      <c r="AA29" s="143">
        <v>0</v>
      </c>
      <c r="AC29" s="147" t="str">
        <f t="shared" si="0"/>
        <v xml:space="preserve">2006  Orthopaedic footwear </v>
      </c>
      <c r="AD29" s="146">
        <f t="shared" si="1"/>
        <v>22</v>
      </c>
    </row>
    <row r="30" spans="1:30" ht="45.6" x14ac:dyDescent="0.3">
      <c r="A30" s="914"/>
      <c r="B30" s="142" t="s">
        <v>422</v>
      </c>
      <c r="C30" s="143">
        <v>0</v>
      </c>
      <c r="E30" s="914"/>
      <c r="F30" s="142" t="s">
        <v>422</v>
      </c>
      <c r="G30" s="143">
        <v>1</v>
      </c>
      <c r="I30" s="914"/>
      <c r="J30" s="142" t="s">
        <v>422</v>
      </c>
      <c r="K30" s="143">
        <v>0</v>
      </c>
      <c r="M30" s="914"/>
      <c r="N30" s="142" t="s">
        <v>422</v>
      </c>
      <c r="O30" s="143">
        <v>0</v>
      </c>
      <c r="Q30" s="914"/>
      <c r="R30" s="142" t="s">
        <v>422</v>
      </c>
      <c r="S30" s="143">
        <v>0</v>
      </c>
      <c r="U30" s="914"/>
      <c r="V30" s="142" t="s">
        <v>422</v>
      </c>
      <c r="W30" s="143">
        <v>0</v>
      </c>
      <c r="Y30" s="914"/>
      <c r="Z30" s="142" t="s">
        <v>422</v>
      </c>
      <c r="AA30" s="143">
        <v>0</v>
      </c>
      <c r="AC30" s="147" t="str">
        <f t="shared" si="0"/>
        <v xml:space="preserve">2007  Other prosthetic devices </v>
      </c>
      <c r="AD30" s="146">
        <f t="shared" si="1"/>
        <v>1</v>
      </c>
    </row>
    <row r="31" spans="1:30" ht="45.6" x14ac:dyDescent="0.3">
      <c r="A31" s="914"/>
      <c r="B31" s="142" t="s">
        <v>423</v>
      </c>
      <c r="C31" s="143">
        <v>4</v>
      </c>
      <c r="E31" s="914"/>
      <c r="F31" s="142" t="s">
        <v>423</v>
      </c>
      <c r="G31" s="143">
        <v>0</v>
      </c>
      <c r="I31" s="914"/>
      <c r="J31" s="142" t="s">
        <v>423</v>
      </c>
      <c r="K31" s="143">
        <v>0</v>
      </c>
      <c r="M31" s="914"/>
      <c r="N31" s="142" t="s">
        <v>423</v>
      </c>
      <c r="O31" s="143">
        <v>0</v>
      </c>
      <c r="Q31" s="914"/>
      <c r="R31" s="142" t="s">
        <v>423</v>
      </c>
      <c r="S31" s="143">
        <v>0</v>
      </c>
      <c r="U31" s="914"/>
      <c r="V31" s="142" t="s">
        <v>423</v>
      </c>
      <c r="W31" s="143">
        <v>0</v>
      </c>
      <c r="Y31" s="914"/>
      <c r="Z31" s="142" t="s">
        <v>423</v>
      </c>
      <c r="AA31" s="143">
        <v>0</v>
      </c>
      <c r="AC31" s="147" t="str">
        <f t="shared" si="0"/>
        <v xml:space="preserve">2008  Other orthotic devices </v>
      </c>
      <c r="AD31" s="146">
        <f t="shared" si="1"/>
        <v>4</v>
      </c>
    </row>
    <row r="32" spans="1:30" ht="45.6" x14ac:dyDescent="0.3">
      <c r="A32" s="914"/>
      <c r="B32" s="142" t="s">
        <v>424</v>
      </c>
      <c r="C32" s="143">
        <v>10</v>
      </c>
      <c r="E32" s="914"/>
      <c r="F32" s="142" t="s">
        <v>424</v>
      </c>
      <c r="G32" s="143">
        <v>4</v>
      </c>
      <c r="I32" s="914"/>
      <c r="J32" s="142" t="s">
        <v>424</v>
      </c>
      <c r="K32" s="143">
        <v>0</v>
      </c>
      <c r="M32" s="914"/>
      <c r="N32" s="142" t="s">
        <v>424</v>
      </c>
      <c r="O32" s="143">
        <v>0</v>
      </c>
      <c r="Q32" s="914"/>
      <c r="R32" s="142" t="s">
        <v>424</v>
      </c>
      <c r="S32" s="143">
        <v>0</v>
      </c>
      <c r="U32" s="914"/>
      <c r="V32" s="142" t="s">
        <v>424</v>
      </c>
      <c r="W32" s="143">
        <v>0</v>
      </c>
      <c r="Y32" s="914"/>
      <c r="Z32" s="142" t="s">
        <v>424</v>
      </c>
      <c r="AA32" s="143">
        <v>0</v>
      </c>
      <c r="AC32" s="147" t="str">
        <f t="shared" si="0"/>
        <v xml:space="preserve">3001  Special computer equipment </v>
      </c>
      <c r="AD32" s="146">
        <f t="shared" si="1"/>
        <v>14</v>
      </c>
    </row>
    <row r="33" spans="1:30" ht="45.6" x14ac:dyDescent="0.3">
      <c r="A33" s="914"/>
      <c r="B33" s="142" t="s">
        <v>425</v>
      </c>
      <c r="C33" s="143">
        <v>2</v>
      </c>
      <c r="E33" s="914"/>
      <c r="F33" s="142" t="s">
        <v>425</v>
      </c>
      <c r="G33" s="143">
        <v>2</v>
      </c>
      <c r="I33" s="914"/>
      <c r="J33" s="142" t="s">
        <v>425</v>
      </c>
      <c r="K33" s="143">
        <v>0</v>
      </c>
      <c r="M33" s="914"/>
      <c r="N33" s="142" t="s">
        <v>425</v>
      </c>
      <c r="O33" s="143">
        <v>0</v>
      </c>
      <c r="Q33" s="914"/>
      <c r="R33" s="142" t="s">
        <v>425</v>
      </c>
      <c r="S33" s="143">
        <v>0</v>
      </c>
      <c r="U33" s="914"/>
      <c r="V33" s="142" t="s">
        <v>425</v>
      </c>
      <c r="W33" s="143">
        <v>0</v>
      </c>
      <c r="Y33" s="914"/>
      <c r="Z33" s="142" t="s">
        <v>425</v>
      </c>
      <c r="AA33" s="143">
        <v>0</v>
      </c>
      <c r="AC33" s="147" t="str">
        <f t="shared" si="0"/>
        <v xml:space="preserve">3002  Print display magnification </v>
      </c>
      <c r="AD33" s="146">
        <f t="shared" si="1"/>
        <v>4</v>
      </c>
    </row>
    <row r="34" spans="1:30" ht="57" x14ac:dyDescent="0.3">
      <c r="A34" s="914"/>
      <c r="B34" s="142" t="s">
        <v>426</v>
      </c>
      <c r="C34" s="143">
        <v>2</v>
      </c>
      <c r="E34" s="914"/>
      <c r="F34" s="142" t="s">
        <v>426</v>
      </c>
      <c r="G34" s="143">
        <v>1</v>
      </c>
      <c r="I34" s="914"/>
      <c r="J34" s="142" t="s">
        <v>426</v>
      </c>
      <c r="K34" s="143">
        <v>1</v>
      </c>
      <c r="M34" s="914"/>
      <c r="N34" s="142" t="s">
        <v>426</v>
      </c>
      <c r="O34" s="143">
        <v>0</v>
      </c>
      <c r="Q34" s="914"/>
      <c r="R34" s="142" t="s">
        <v>426</v>
      </c>
      <c r="S34" s="143">
        <v>0</v>
      </c>
      <c r="U34" s="914"/>
      <c r="V34" s="142" t="s">
        <v>426</v>
      </c>
      <c r="W34" s="143">
        <v>0</v>
      </c>
      <c r="Y34" s="914"/>
      <c r="Z34" s="142" t="s">
        <v>426</v>
      </c>
      <c r="AA34" s="143">
        <v>0</v>
      </c>
      <c r="AC34" s="147" t="str">
        <f t="shared" si="0"/>
        <v xml:space="preserve">3003  Screen reader and voice synthesiser </v>
      </c>
      <c r="AD34" s="146">
        <f t="shared" si="1"/>
        <v>4</v>
      </c>
    </row>
    <row r="35" spans="1:30" ht="22.8" x14ac:dyDescent="0.3">
      <c r="A35" s="914"/>
      <c r="B35" s="142" t="s">
        <v>427</v>
      </c>
      <c r="C35" s="143">
        <v>1</v>
      </c>
      <c r="E35" s="914"/>
      <c r="F35" s="142" t="s">
        <v>427</v>
      </c>
      <c r="G35" s="143">
        <v>1</v>
      </c>
      <c r="I35" s="914"/>
      <c r="J35" s="142" t="s">
        <v>427</v>
      </c>
      <c r="K35" s="143">
        <v>1</v>
      </c>
      <c r="M35" s="914"/>
      <c r="N35" s="142" t="s">
        <v>427</v>
      </c>
      <c r="O35" s="143">
        <v>0</v>
      </c>
      <c r="Q35" s="914"/>
      <c r="R35" s="142" t="s">
        <v>427</v>
      </c>
      <c r="S35" s="143">
        <v>0</v>
      </c>
      <c r="U35" s="914"/>
      <c r="V35" s="142" t="s">
        <v>427</v>
      </c>
      <c r="W35" s="143">
        <v>0</v>
      </c>
      <c r="Y35" s="914"/>
      <c r="Z35" s="142" t="s">
        <v>427</v>
      </c>
      <c r="AA35" s="143">
        <v>0</v>
      </c>
      <c r="AC35" s="147" t="str">
        <f t="shared" si="0"/>
        <v xml:space="preserve">3004  Scanner </v>
      </c>
      <c r="AD35" s="146">
        <f t="shared" si="1"/>
        <v>3</v>
      </c>
    </row>
    <row r="36" spans="1:30" ht="34.200000000000003" x14ac:dyDescent="0.3">
      <c r="A36" s="914"/>
      <c r="B36" s="142" t="s">
        <v>428</v>
      </c>
      <c r="C36" s="143">
        <v>0</v>
      </c>
      <c r="E36" s="914"/>
      <c r="F36" s="142" t="s">
        <v>428</v>
      </c>
      <c r="G36" s="143">
        <v>0</v>
      </c>
      <c r="I36" s="914"/>
      <c r="J36" s="142" t="s">
        <v>428</v>
      </c>
      <c r="K36" s="143">
        <v>0</v>
      </c>
      <c r="M36" s="914"/>
      <c r="N36" s="142" t="s">
        <v>428</v>
      </c>
      <c r="O36" s="143">
        <v>0</v>
      </c>
      <c r="Q36" s="914"/>
      <c r="R36" s="142" t="s">
        <v>428</v>
      </c>
      <c r="S36" s="143">
        <v>0</v>
      </c>
      <c r="U36" s="914"/>
      <c r="V36" s="142" t="s">
        <v>428</v>
      </c>
      <c r="W36" s="143">
        <v>0</v>
      </c>
      <c r="Y36" s="914"/>
      <c r="Z36" s="142" t="s">
        <v>428</v>
      </c>
      <c r="AA36" s="143">
        <v>0</v>
      </c>
      <c r="AC36" s="147" t="str">
        <f t="shared" si="0"/>
        <v xml:space="preserve">3005  Braille printer </v>
      </c>
      <c r="AD36" s="146">
        <f t="shared" si="1"/>
        <v>0</v>
      </c>
    </row>
    <row r="37" spans="1:30" ht="22.8" x14ac:dyDescent="0.3">
      <c r="A37" s="914"/>
      <c r="B37" s="142" t="s">
        <v>429</v>
      </c>
      <c r="C37" s="143">
        <v>0</v>
      </c>
      <c r="E37" s="914"/>
      <c r="F37" s="142" t="s">
        <v>429</v>
      </c>
      <c r="G37" s="143">
        <v>0</v>
      </c>
      <c r="I37" s="914"/>
      <c r="J37" s="142" t="s">
        <v>429</v>
      </c>
      <c r="K37" s="143">
        <v>0</v>
      </c>
      <c r="M37" s="914"/>
      <c r="N37" s="142" t="s">
        <v>429</v>
      </c>
      <c r="O37" s="143">
        <v>0</v>
      </c>
      <c r="Q37" s="914"/>
      <c r="R37" s="142" t="s">
        <v>429</v>
      </c>
      <c r="S37" s="143">
        <v>0</v>
      </c>
      <c r="U37" s="914"/>
      <c r="V37" s="142" t="s">
        <v>429</v>
      </c>
      <c r="W37" s="143">
        <v>0</v>
      </c>
      <c r="Y37" s="914"/>
      <c r="Z37" s="142" t="s">
        <v>429</v>
      </c>
      <c r="AA37" s="143">
        <v>0</v>
      </c>
      <c r="AC37" s="147" t="str">
        <f t="shared" si="0"/>
        <v xml:space="preserve">3006  Notetakers </v>
      </c>
      <c r="AD37" s="146">
        <f t="shared" si="1"/>
        <v>0</v>
      </c>
    </row>
    <row r="38" spans="1:30" ht="45.6" x14ac:dyDescent="0.3">
      <c r="A38" s="914"/>
      <c r="B38" s="142" t="s">
        <v>430</v>
      </c>
      <c r="C38" s="143">
        <v>1</v>
      </c>
      <c r="E38" s="914"/>
      <c r="F38" s="142" t="s">
        <v>430</v>
      </c>
      <c r="G38" s="143">
        <v>0</v>
      </c>
      <c r="I38" s="914"/>
      <c r="J38" s="142" t="s">
        <v>430</v>
      </c>
      <c r="K38" s="143">
        <v>0</v>
      </c>
      <c r="M38" s="914"/>
      <c r="N38" s="142" t="s">
        <v>430</v>
      </c>
      <c r="O38" s="143">
        <v>0</v>
      </c>
      <c r="Q38" s="914"/>
      <c r="R38" s="142" t="s">
        <v>430</v>
      </c>
      <c r="S38" s="143">
        <v>0</v>
      </c>
      <c r="U38" s="914"/>
      <c r="V38" s="142" t="s">
        <v>430</v>
      </c>
      <c r="W38" s="143">
        <v>0</v>
      </c>
      <c r="Y38" s="914"/>
      <c r="Z38" s="142" t="s">
        <v>430</v>
      </c>
      <c r="AA38" s="143">
        <v>0</v>
      </c>
      <c r="AC38" s="147" t="str">
        <f t="shared" si="0"/>
        <v xml:space="preserve">3007  Character reading machine  </v>
      </c>
      <c r="AD38" s="146">
        <f t="shared" si="1"/>
        <v>1</v>
      </c>
    </row>
    <row r="39" spans="1:30" ht="22.8" x14ac:dyDescent="0.3">
      <c r="A39" s="914"/>
      <c r="B39" s="142" t="s">
        <v>431</v>
      </c>
      <c r="C39" s="143">
        <v>6</v>
      </c>
      <c r="E39" s="914"/>
      <c r="F39" s="142" t="s">
        <v>431</v>
      </c>
      <c r="G39" s="143">
        <v>0</v>
      </c>
      <c r="I39" s="914"/>
      <c r="J39" s="142" t="s">
        <v>431</v>
      </c>
      <c r="K39" s="143">
        <v>0</v>
      </c>
      <c r="M39" s="914"/>
      <c r="N39" s="142" t="s">
        <v>431</v>
      </c>
      <c r="O39" s="143">
        <v>0</v>
      </c>
      <c r="Q39" s="914"/>
      <c r="R39" s="142" t="s">
        <v>431</v>
      </c>
      <c r="S39" s="143">
        <v>0</v>
      </c>
      <c r="U39" s="914"/>
      <c r="V39" s="142" t="s">
        <v>431</v>
      </c>
      <c r="W39" s="143">
        <v>0</v>
      </c>
      <c r="Y39" s="914"/>
      <c r="Z39" s="142" t="s">
        <v>431</v>
      </c>
      <c r="AA39" s="143">
        <v>0</v>
      </c>
      <c r="AC39" s="147" t="str">
        <f t="shared" si="0"/>
        <v xml:space="preserve">3101  Magnifiers </v>
      </c>
      <c r="AD39" s="146">
        <f t="shared" si="1"/>
        <v>6</v>
      </c>
    </row>
    <row r="40" spans="1:30" ht="45.6" x14ac:dyDescent="0.3">
      <c r="A40" s="914"/>
      <c r="B40" s="142" t="s">
        <v>432</v>
      </c>
      <c r="C40" s="143">
        <v>5</v>
      </c>
      <c r="E40" s="914"/>
      <c r="F40" s="142" t="s">
        <v>432</v>
      </c>
      <c r="G40" s="143">
        <v>2</v>
      </c>
      <c r="I40" s="914"/>
      <c r="J40" s="142" t="s">
        <v>432</v>
      </c>
      <c r="K40" s="143">
        <v>0</v>
      </c>
      <c r="M40" s="914"/>
      <c r="N40" s="142" t="s">
        <v>432</v>
      </c>
      <c r="O40" s="143">
        <v>0</v>
      </c>
      <c r="Q40" s="914"/>
      <c r="R40" s="142" t="s">
        <v>432</v>
      </c>
      <c r="S40" s="143">
        <v>0</v>
      </c>
      <c r="U40" s="914"/>
      <c r="V40" s="142" t="s">
        <v>432</v>
      </c>
      <c r="W40" s="143">
        <v>0</v>
      </c>
      <c r="Y40" s="914"/>
      <c r="Z40" s="142" t="s">
        <v>432</v>
      </c>
      <c r="AA40" s="143">
        <v>0</v>
      </c>
      <c r="AC40" s="147" t="str">
        <f t="shared" si="0"/>
        <v xml:space="preserve">3102  Close circuit television </v>
      </c>
      <c r="AD40" s="146">
        <f t="shared" si="1"/>
        <v>7</v>
      </c>
    </row>
    <row r="41" spans="1:30" ht="34.200000000000003" x14ac:dyDescent="0.3">
      <c r="A41" s="914"/>
      <c r="B41" s="142" t="s">
        <v>433</v>
      </c>
      <c r="C41" s="143">
        <v>0</v>
      </c>
      <c r="E41" s="914"/>
      <c r="F41" s="142" t="s">
        <v>433</v>
      </c>
      <c r="G41" s="143">
        <v>0</v>
      </c>
      <c r="I41" s="914"/>
      <c r="J41" s="142" t="s">
        <v>433</v>
      </c>
      <c r="K41" s="143">
        <v>0</v>
      </c>
      <c r="M41" s="914"/>
      <c r="N41" s="142" t="s">
        <v>433</v>
      </c>
      <c r="O41" s="143">
        <v>0</v>
      </c>
      <c r="Q41" s="914"/>
      <c r="R41" s="142" t="s">
        <v>433</v>
      </c>
      <c r="S41" s="143">
        <v>0</v>
      </c>
      <c r="U41" s="914"/>
      <c r="V41" s="142" t="s">
        <v>433</v>
      </c>
      <c r="W41" s="143">
        <v>0</v>
      </c>
      <c r="Y41" s="914"/>
      <c r="Z41" s="142" t="s">
        <v>433</v>
      </c>
      <c r="AA41" s="143">
        <v>0</v>
      </c>
      <c r="AC41" s="147" t="str">
        <f t="shared" si="0"/>
        <v xml:space="preserve">3103  Telescopes </v>
      </c>
      <c r="AD41" s="146">
        <f t="shared" si="1"/>
        <v>0</v>
      </c>
    </row>
    <row r="42" spans="1:30" ht="34.200000000000003" x14ac:dyDescent="0.3">
      <c r="A42" s="914"/>
      <c r="B42" s="142" t="s">
        <v>434</v>
      </c>
      <c r="C42" s="143">
        <v>0</v>
      </c>
      <c r="E42" s="914"/>
      <c r="F42" s="142" t="s">
        <v>434</v>
      </c>
      <c r="G42" s="143">
        <v>0</v>
      </c>
      <c r="I42" s="914"/>
      <c r="J42" s="142" t="s">
        <v>434</v>
      </c>
      <c r="K42" s="143">
        <v>0</v>
      </c>
      <c r="M42" s="914"/>
      <c r="N42" s="142" t="s">
        <v>434</v>
      </c>
      <c r="O42" s="143">
        <v>0</v>
      </c>
      <c r="Q42" s="914"/>
      <c r="R42" s="142" t="s">
        <v>434</v>
      </c>
      <c r="S42" s="143">
        <v>0</v>
      </c>
      <c r="U42" s="914"/>
      <c r="V42" s="142" t="s">
        <v>434</v>
      </c>
      <c r="W42" s="143">
        <v>0</v>
      </c>
      <c r="Y42" s="914"/>
      <c r="Z42" s="142" t="s">
        <v>434</v>
      </c>
      <c r="AA42" s="143">
        <v>0</v>
      </c>
      <c r="AC42" s="147" t="str">
        <f t="shared" si="0"/>
        <v xml:space="preserve">3104  Overhead projector </v>
      </c>
      <c r="AD42" s="146">
        <f t="shared" si="1"/>
        <v>0</v>
      </c>
    </row>
    <row r="43" spans="1:30" ht="34.200000000000003" x14ac:dyDescent="0.3">
      <c r="A43" s="914"/>
      <c r="B43" s="142" t="s">
        <v>435</v>
      </c>
      <c r="C43" s="143">
        <v>1</v>
      </c>
      <c r="E43" s="914"/>
      <c r="F43" s="142" t="s">
        <v>435</v>
      </c>
      <c r="G43" s="143">
        <v>0</v>
      </c>
      <c r="I43" s="914"/>
      <c r="J43" s="142" t="s">
        <v>435</v>
      </c>
      <c r="K43" s="143">
        <v>0</v>
      </c>
      <c r="M43" s="914"/>
      <c r="N43" s="142" t="s">
        <v>435</v>
      </c>
      <c r="O43" s="143">
        <v>0</v>
      </c>
      <c r="Q43" s="914"/>
      <c r="R43" s="142" t="s">
        <v>435</v>
      </c>
      <c r="S43" s="143">
        <v>0</v>
      </c>
      <c r="U43" s="914"/>
      <c r="V43" s="142" t="s">
        <v>435</v>
      </c>
      <c r="W43" s="143">
        <v>0</v>
      </c>
      <c r="Y43" s="914"/>
      <c r="Z43" s="142" t="s">
        <v>435</v>
      </c>
      <c r="AA43" s="143">
        <v>0</v>
      </c>
      <c r="AC43" s="147" t="str">
        <f t="shared" si="0"/>
        <v>3105 Reading Lights</v>
      </c>
      <c r="AD43" s="146">
        <f t="shared" si="1"/>
        <v>1</v>
      </c>
    </row>
    <row r="44" spans="1:30" ht="45.6" x14ac:dyDescent="0.3">
      <c r="A44" s="914"/>
      <c r="B44" s="142" t="s">
        <v>436</v>
      </c>
      <c r="C44" s="143">
        <v>1</v>
      </c>
      <c r="E44" s="914"/>
      <c r="F44" s="142" t="s">
        <v>436</v>
      </c>
      <c r="G44" s="143">
        <v>0</v>
      </c>
      <c r="I44" s="914"/>
      <c r="J44" s="142" t="s">
        <v>436</v>
      </c>
      <c r="K44" s="143">
        <v>0</v>
      </c>
      <c r="M44" s="914"/>
      <c r="N44" s="142" t="s">
        <v>436</v>
      </c>
      <c r="O44" s="143">
        <v>0</v>
      </c>
      <c r="Q44" s="914"/>
      <c r="R44" s="142" t="s">
        <v>436</v>
      </c>
      <c r="S44" s="143">
        <v>0</v>
      </c>
      <c r="U44" s="914"/>
      <c r="V44" s="142" t="s">
        <v>436</v>
      </c>
      <c r="W44" s="143">
        <v>0</v>
      </c>
      <c r="Y44" s="914"/>
      <c r="Z44" s="142" t="s">
        <v>436</v>
      </c>
      <c r="AA44" s="143">
        <v>0</v>
      </c>
      <c r="AC44" s="147" t="str">
        <f t="shared" si="0"/>
        <v>3106 Glasses contact lenses</v>
      </c>
      <c r="AD44" s="146">
        <f t="shared" si="1"/>
        <v>1</v>
      </c>
    </row>
    <row r="45" spans="1:30" ht="45.6" x14ac:dyDescent="0.3">
      <c r="A45" s="914"/>
      <c r="B45" s="142" t="s">
        <v>437</v>
      </c>
      <c r="C45" s="143">
        <v>0</v>
      </c>
      <c r="E45" s="914"/>
      <c r="F45" s="142" t="s">
        <v>437</v>
      </c>
      <c r="G45" s="143">
        <v>0</v>
      </c>
      <c r="I45" s="914"/>
      <c r="J45" s="142" t="s">
        <v>437</v>
      </c>
      <c r="K45" s="143">
        <v>0</v>
      </c>
      <c r="M45" s="914"/>
      <c r="N45" s="142" t="s">
        <v>437</v>
      </c>
      <c r="O45" s="143">
        <v>0</v>
      </c>
      <c r="Q45" s="914"/>
      <c r="R45" s="142" t="s">
        <v>437</v>
      </c>
      <c r="S45" s="143">
        <v>0</v>
      </c>
      <c r="U45" s="914"/>
      <c r="V45" s="142" t="s">
        <v>437</v>
      </c>
      <c r="W45" s="143">
        <v>0</v>
      </c>
      <c r="Y45" s="914"/>
      <c r="Z45" s="142" t="s">
        <v>437</v>
      </c>
      <c r="AA45" s="143">
        <v>0</v>
      </c>
      <c r="AC45" s="147" t="str">
        <f t="shared" si="0"/>
        <v xml:space="preserve">3201  Braille perkins machine </v>
      </c>
      <c r="AD45" s="146">
        <f t="shared" si="1"/>
        <v>0</v>
      </c>
    </row>
    <row r="46" spans="1:30" ht="34.200000000000003" x14ac:dyDescent="0.3">
      <c r="A46" s="914"/>
      <c r="B46" s="142" t="s">
        <v>438</v>
      </c>
      <c r="C46" s="143">
        <v>0</v>
      </c>
      <c r="E46" s="914"/>
      <c r="F46" s="142" t="s">
        <v>438</v>
      </c>
      <c r="G46" s="143">
        <v>0</v>
      </c>
      <c r="I46" s="914"/>
      <c r="J46" s="142" t="s">
        <v>438</v>
      </c>
      <c r="K46" s="143">
        <v>0</v>
      </c>
      <c r="M46" s="914"/>
      <c r="N46" s="142" t="s">
        <v>438</v>
      </c>
      <c r="O46" s="143">
        <v>0</v>
      </c>
      <c r="Q46" s="914"/>
      <c r="R46" s="142" t="s">
        <v>438</v>
      </c>
      <c r="S46" s="143">
        <v>0</v>
      </c>
      <c r="U46" s="914"/>
      <c r="V46" s="142" t="s">
        <v>438</v>
      </c>
      <c r="W46" s="143">
        <v>0</v>
      </c>
      <c r="Y46" s="914"/>
      <c r="Z46" s="142" t="s">
        <v>438</v>
      </c>
      <c r="AA46" s="143">
        <v>0</v>
      </c>
      <c r="AC46" s="147" t="str">
        <f t="shared" si="0"/>
        <v xml:space="preserve">3202  Braille paper </v>
      </c>
      <c r="AD46" s="146">
        <f t="shared" si="1"/>
        <v>0</v>
      </c>
    </row>
    <row r="47" spans="1:30" ht="22.8" x14ac:dyDescent="0.3">
      <c r="A47" s="914"/>
      <c r="B47" s="142" t="s">
        <v>439</v>
      </c>
      <c r="C47" s="143">
        <v>0</v>
      </c>
      <c r="E47" s="914"/>
      <c r="F47" s="142" t="s">
        <v>439</v>
      </c>
      <c r="G47" s="143">
        <v>0</v>
      </c>
      <c r="I47" s="914"/>
      <c r="J47" s="142" t="s">
        <v>439</v>
      </c>
      <c r="K47" s="143">
        <v>0</v>
      </c>
      <c r="M47" s="914"/>
      <c r="N47" s="142" t="s">
        <v>439</v>
      </c>
      <c r="O47" s="143">
        <v>0</v>
      </c>
      <c r="Q47" s="914"/>
      <c r="R47" s="142" t="s">
        <v>439</v>
      </c>
      <c r="S47" s="143">
        <v>0</v>
      </c>
      <c r="U47" s="914"/>
      <c r="V47" s="142" t="s">
        <v>439</v>
      </c>
      <c r="W47" s="143">
        <v>0</v>
      </c>
      <c r="Y47" s="914"/>
      <c r="Z47" s="142" t="s">
        <v>439</v>
      </c>
      <c r="AA47" s="143">
        <v>0</v>
      </c>
      <c r="AC47" s="147" t="str">
        <f t="shared" si="0"/>
        <v xml:space="preserve">3203  Dymogun </v>
      </c>
      <c r="AD47" s="146">
        <f t="shared" si="1"/>
        <v>0</v>
      </c>
    </row>
    <row r="48" spans="1:30" ht="45.6" x14ac:dyDescent="0.3">
      <c r="A48" s="914"/>
      <c r="B48" s="142" t="s">
        <v>440</v>
      </c>
      <c r="C48" s="143">
        <v>0</v>
      </c>
      <c r="E48" s="914"/>
      <c r="F48" s="142" t="s">
        <v>440</v>
      </c>
      <c r="G48" s="143">
        <v>0</v>
      </c>
      <c r="I48" s="914"/>
      <c r="J48" s="142" t="s">
        <v>440</v>
      </c>
      <c r="K48" s="143">
        <v>0</v>
      </c>
      <c r="M48" s="914"/>
      <c r="N48" s="142" t="s">
        <v>440</v>
      </c>
      <c r="O48" s="143">
        <v>0</v>
      </c>
      <c r="Q48" s="914"/>
      <c r="R48" s="142" t="s">
        <v>440</v>
      </c>
      <c r="S48" s="143">
        <v>0</v>
      </c>
      <c r="U48" s="914"/>
      <c r="V48" s="142" t="s">
        <v>440</v>
      </c>
      <c r="W48" s="143">
        <v>0</v>
      </c>
      <c r="Y48" s="914"/>
      <c r="Z48" s="142" t="s">
        <v>440</v>
      </c>
      <c r="AA48" s="143">
        <v>0</v>
      </c>
      <c r="AC48" s="147" t="str">
        <f t="shared" si="0"/>
        <v xml:space="preserve">3204  Other braille equipment </v>
      </c>
      <c r="AD48" s="146">
        <f t="shared" si="1"/>
        <v>0</v>
      </c>
    </row>
    <row r="49" spans="1:30" ht="34.200000000000003" x14ac:dyDescent="0.3">
      <c r="A49" s="914"/>
      <c r="B49" s="142" t="s">
        <v>441</v>
      </c>
      <c r="C49" s="143">
        <v>0</v>
      </c>
      <c r="E49" s="914"/>
      <c r="F49" s="142" t="s">
        <v>441</v>
      </c>
      <c r="G49" s="143">
        <v>2</v>
      </c>
      <c r="I49" s="914"/>
      <c r="J49" s="142" t="s">
        <v>441</v>
      </c>
      <c r="K49" s="143">
        <v>1</v>
      </c>
      <c r="M49" s="914"/>
      <c r="N49" s="142" t="s">
        <v>441</v>
      </c>
      <c r="O49" s="143">
        <v>1</v>
      </c>
      <c r="Q49" s="914"/>
      <c r="R49" s="142" t="s">
        <v>441</v>
      </c>
      <c r="S49" s="143">
        <v>0</v>
      </c>
      <c r="U49" s="914"/>
      <c r="V49" s="142" t="s">
        <v>441</v>
      </c>
      <c r="W49" s="143">
        <v>0</v>
      </c>
      <c r="Y49" s="914"/>
      <c r="Z49" s="142" t="s">
        <v>441</v>
      </c>
      <c r="AA49" s="143">
        <v>0</v>
      </c>
      <c r="AC49" s="147" t="str">
        <f t="shared" si="0"/>
        <v xml:space="preserve">3301  Audible/tactile devices  </v>
      </c>
      <c r="AD49" s="146">
        <f t="shared" si="1"/>
        <v>4</v>
      </c>
    </row>
    <row r="50" spans="1:30" ht="34.200000000000003" x14ac:dyDescent="0.3">
      <c r="A50" s="914"/>
      <c r="B50" s="142" t="s">
        <v>442</v>
      </c>
      <c r="C50" s="143">
        <v>0</v>
      </c>
      <c r="E50" s="914"/>
      <c r="F50" s="142" t="s">
        <v>442</v>
      </c>
      <c r="G50" s="143">
        <v>0</v>
      </c>
      <c r="I50" s="914"/>
      <c r="J50" s="142" t="s">
        <v>442</v>
      </c>
      <c r="K50" s="143">
        <v>0</v>
      </c>
      <c r="M50" s="914"/>
      <c r="N50" s="142" t="s">
        <v>442</v>
      </c>
      <c r="O50" s="143">
        <v>0</v>
      </c>
      <c r="Q50" s="914"/>
      <c r="R50" s="142" t="s">
        <v>442</v>
      </c>
      <c r="S50" s="143">
        <v>0</v>
      </c>
      <c r="U50" s="914"/>
      <c r="V50" s="142" t="s">
        <v>442</v>
      </c>
      <c r="W50" s="143">
        <v>0</v>
      </c>
      <c r="Y50" s="914"/>
      <c r="Z50" s="142" t="s">
        <v>442</v>
      </c>
      <c r="AA50" s="143">
        <v>0</v>
      </c>
      <c r="AC50" s="147" t="str">
        <f t="shared" si="0"/>
        <v xml:space="preserve">3401  Writing aids </v>
      </c>
      <c r="AD50" s="146">
        <f t="shared" si="1"/>
        <v>0</v>
      </c>
    </row>
    <row r="51" spans="1:30" ht="22.8" x14ac:dyDescent="0.3">
      <c r="A51" s="914"/>
      <c r="B51" s="142" t="s">
        <v>443</v>
      </c>
      <c r="C51" s="143">
        <v>0</v>
      </c>
      <c r="E51" s="914"/>
      <c r="F51" s="142" t="s">
        <v>443</v>
      </c>
      <c r="G51" s="143">
        <v>0</v>
      </c>
      <c r="I51" s="914"/>
      <c r="J51" s="142" t="s">
        <v>443</v>
      </c>
      <c r="K51" s="143">
        <v>0</v>
      </c>
      <c r="M51" s="914"/>
      <c r="N51" s="142" t="s">
        <v>443</v>
      </c>
      <c r="O51" s="143">
        <v>0</v>
      </c>
      <c r="Q51" s="914"/>
      <c r="R51" s="142" t="s">
        <v>443</v>
      </c>
      <c r="S51" s="143">
        <v>0</v>
      </c>
      <c r="U51" s="914"/>
      <c r="V51" s="142" t="s">
        <v>443</v>
      </c>
      <c r="W51" s="143">
        <v>0</v>
      </c>
      <c r="Y51" s="914"/>
      <c r="Z51" s="142" t="s">
        <v>443</v>
      </c>
      <c r="AA51" s="143">
        <v>0</v>
      </c>
      <c r="AC51" s="147" t="str">
        <f t="shared" si="0"/>
        <v xml:space="preserve">3501  Light filters </v>
      </c>
      <c r="AD51" s="146">
        <f t="shared" si="1"/>
        <v>0</v>
      </c>
    </row>
    <row r="52" spans="1:30" ht="45.6" x14ac:dyDescent="0.3">
      <c r="A52" s="914"/>
      <c r="B52" s="142" t="s">
        <v>444</v>
      </c>
      <c r="C52" s="143">
        <v>4</v>
      </c>
      <c r="E52" s="914"/>
      <c r="F52" s="142" t="s">
        <v>444</v>
      </c>
      <c r="G52" s="143">
        <v>0</v>
      </c>
      <c r="I52" s="914"/>
      <c r="J52" s="142" t="s">
        <v>444</v>
      </c>
      <c r="K52" s="143">
        <v>0</v>
      </c>
      <c r="M52" s="914"/>
      <c r="N52" s="142" t="s">
        <v>444</v>
      </c>
      <c r="O52" s="143">
        <v>0</v>
      </c>
      <c r="Q52" s="914"/>
      <c r="R52" s="142" t="s">
        <v>444</v>
      </c>
      <c r="S52" s="143">
        <v>0</v>
      </c>
      <c r="U52" s="914"/>
      <c r="V52" s="142" t="s">
        <v>444</v>
      </c>
      <c r="W52" s="143">
        <v>0</v>
      </c>
      <c r="Y52" s="914"/>
      <c r="Z52" s="142" t="s">
        <v>444</v>
      </c>
      <c r="AA52" s="143">
        <v>0</v>
      </c>
      <c r="AC52" s="147" t="str">
        <f t="shared" si="0"/>
        <v xml:space="preserve">4001  Personal listening devices </v>
      </c>
      <c r="AD52" s="146">
        <f t="shared" si="1"/>
        <v>4</v>
      </c>
    </row>
    <row r="53" spans="1:30" ht="45.6" x14ac:dyDescent="0.3">
      <c r="A53" s="914"/>
      <c r="B53" s="142" t="s">
        <v>445</v>
      </c>
      <c r="C53" s="143">
        <v>0</v>
      </c>
      <c r="E53" s="914"/>
      <c r="F53" s="142" t="s">
        <v>445</v>
      </c>
      <c r="G53" s="143">
        <v>3</v>
      </c>
      <c r="I53" s="914"/>
      <c r="J53" s="142" t="s">
        <v>445</v>
      </c>
      <c r="K53" s="143">
        <v>0</v>
      </c>
      <c r="M53" s="914"/>
      <c r="N53" s="142" t="s">
        <v>445</v>
      </c>
      <c r="O53" s="143">
        <v>0</v>
      </c>
      <c r="Q53" s="914"/>
      <c r="R53" s="142" t="s">
        <v>445</v>
      </c>
      <c r="S53" s="143">
        <v>0</v>
      </c>
      <c r="U53" s="914"/>
      <c r="V53" s="142" t="s">
        <v>445</v>
      </c>
      <c r="W53" s="143">
        <v>0</v>
      </c>
      <c r="Y53" s="914"/>
      <c r="Z53" s="142" t="s">
        <v>445</v>
      </c>
      <c r="AA53" s="143">
        <v>0</v>
      </c>
      <c r="AC53" s="147" t="str">
        <f t="shared" si="0"/>
        <v xml:space="preserve">4002  Fax or telephone devices </v>
      </c>
      <c r="AD53" s="146">
        <f t="shared" si="1"/>
        <v>3</v>
      </c>
    </row>
    <row r="54" spans="1:30" ht="57" x14ac:dyDescent="0.3">
      <c r="A54" s="914"/>
      <c r="B54" s="142" t="s">
        <v>446</v>
      </c>
      <c r="C54" s="143">
        <v>0</v>
      </c>
      <c r="E54" s="914"/>
      <c r="F54" s="142" t="s">
        <v>446</v>
      </c>
      <c r="G54" s="143">
        <v>0</v>
      </c>
      <c r="I54" s="914"/>
      <c r="J54" s="142" t="s">
        <v>446</v>
      </c>
      <c r="K54" s="143">
        <v>0</v>
      </c>
      <c r="M54" s="914"/>
      <c r="N54" s="142" t="s">
        <v>446</v>
      </c>
      <c r="O54" s="143">
        <v>0</v>
      </c>
      <c r="Q54" s="914"/>
      <c r="R54" s="142" t="s">
        <v>446</v>
      </c>
      <c r="S54" s="143">
        <v>0</v>
      </c>
      <c r="U54" s="914"/>
      <c r="V54" s="142" t="s">
        <v>446</v>
      </c>
      <c r="W54" s="143">
        <v>0</v>
      </c>
      <c r="Y54" s="914"/>
      <c r="Z54" s="142" t="s">
        <v>446</v>
      </c>
      <c r="AA54" s="143">
        <v>0</v>
      </c>
      <c r="AC54" s="147" t="str">
        <f t="shared" si="0"/>
        <v xml:space="preserve">4003  Teletext equipment/caption readers </v>
      </c>
      <c r="AD54" s="146">
        <f t="shared" si="1"/>
        <v>0</v>
      </c>
    </row>
    <row r="55" spans="1:30" ht="34.200000000000003" x14ac:dyDescent="0.3">
      <c r="A55" s="914"/>
      <c r="B55" s="142" t="s">
        <v>447</v>
      </c>
      <c r="C55" s="143">
        <v>14</v>
      </c>
      <c r="E55" s="914"/>
      <c r="F55" s="142" t="s">
        <v>447</v>
      </c>
      <c r="G55" s="143">
        <v>1</v>
      </c>
      <c r="I55" s="914"/>
      <c r="J55" s="142" t="s">
        <v>447</v>
      </c>
      <c r="K55" s="143">
        <v>0</v>
      </c>
      <c r="M55" s="914"/>
      <c r="N55" s="142" t="s">
        <v>447</v>
      </c>
      <c r="O55" s="143">
        <v>0</v>
      </c>
      <c r="Q55" s="914"/>
      <c r="R55" s="142" t="s">
        <v>447</v>
      </c>
      <c r="S55" s="143">
        <v>0</v>
      </c>
      <c r="U55" s="914"/>
      <c r="V55" s="142" t="s">
        <v>447</v>
      </c>
      <c r="W55" s="143">
        <v>0</v>
      </c>
      <c r="Y55" s="914"/>
      <c r="Z55" s="142" t="s">
        <v>447</v>
      </c>
      <c r="AA55" s="143">
        <v>0</v>
      </c>
      <c r="AC55" s="147" t="str">
        <f t="shared" si="0"/>
        <v xml:space="preserve">4004  Hearing aids </v>
      </c>
      <c r="AD55" s="146">
        <f t="shared" si="1"/>
        <v>15</v>
      </c>
    </row>
    <row r="56" spans="1:30" ht="34.200000000000003" x14ac:dyDescent="0.3">
      <c r="A56" s="914"/>
      <c r="B56" s="142" t="s">
        <v>448</v>
      </c>
      <c r="C56" s="143">
        <v>11</v>
      </c>
      <c r="E56" s="914"/>
      <c r="F56" s="142" t="s">
        <v>448</v>
      </c>
      <c r="G56" s="143">
        <v>5</v>
      </c>
      <c r="I56" s="914"/>
      <c r="J56" s="142" t="s">
        <v>448</v>
      </c>
      <c r="K56" s="143">
        <v>1</v>
      </c>
      <c r="M56" s="914"/>
      <c r="N56" s="142" t="s">
        <v>448</v>
      </c>
      <c r="O56" s="143">
        <v>1</v>
      </c>
      <c r="Q56" s="914"/>
      <c r="R56" s="142" t="s">
        <v>448</v>
      </c>
      <c r="S56" s="143">
        <v>0</v>
      </c>
      <c r="U56" s="914"/>
      <c r="V56" s="142" t="s">
        <v>448</v>
      </c>
      <c r="W56" s="143">
        <v>0</v>
      </c>
      <c r="Y56" s="914"/>
      <c r="Z56" s="142" t="s">
        <v>448</v>
      </c>
      <c r="AA56" s="143">
        <v>0</v>
      </c>
      <c r="AC56" s="147" t="str">
        <f t="shared" si="0"/>
        <v>4005  Alerting devices</v>
      </c>
      <c r="AD56" s="146">
        <f t="shared" si="1"/>
        <v>18</v>
      </c>
    </row>
    <row r="57" spans="1:30" ht="34.200000000000003" x14ac:dyDescent="0.3">
      <c r="A57" s="914"/>
      <c r="B57" s="142" t="s">
        <v>449</v>
      </c>
      <c r="C57" s="143">
        <v>0</v>
      </c>
      <c r="E57" s="914"/>
      <c r="F57" s="142" t="s">
        <v>449</v>
      </c>
      <c r="G57" s="143">
        <v>0</v>
      </c>
      <c r="I57" s="914"/>
      <c r="J57" s="142" t="s">
        <v>449</v>
      </c>
      <c r="K57" s="143">
        <v>0</v>
      </c>
      <c r="M57" s="914"/>
      <c r="N57" s="142" t="s">
        <v>449</v>
      </c>
      <c r="O57" s="143">
        <v>0</v>
      </c>
      <c r="Q57" s="914"/>
      <c r="R57" s="142" t="s">
        <v>449</v>
      </c>
      <c r="S57" s="143">
        <v>0</v>
      </c>
      <c r="U57" s="914"/>
      <c r="V57" s="142" t="s">
        <v>449</v>
      </c>
      <c r="W57" s="143">
        <v>0</v>
      </c>
      <c r="Y57" s="914"/>
      <c r="Z57" s="142" t="s">
        <v>449</v>
      </c>
      <c r="AA57" s="143">
        <v>0</v>
      </c>
      <c r="AC57" s="147" t="str">
        <f t="shared" si="0"/>
        <v xml:space="preserve">4006  Videophone </v>
      </c>
      <c r="AD57" s="146">
        <f t="shared" si="1"/>
        <v>0</v>
      </c>
    </row>
    <row r="58" spans="1:30" ht="57" x14ac:dyDescent="0.3">
      <c r="A58" s="914"/>
      <c r="B58" s="142" t="s">
        <v>450</v>
      </c>
      <c r="C58" s="143">
        <v>3</v>
      </c>
      <c r="E58" s="914"/>
      <c r="F58" s="142" t="s">
        <v>450</v>
      </c>
      <c r="G58" s="143">
        <v>0</v>
      </c>
      <c r="I58" s="914"/>
      <c r="J58" s="142" t="s">
        <v>450</v>
      </c>
      <c r="K58" s="143">
        <v>1</v>
      </c>
      <c r="M58" s="914"/>
      <c r="N58" s="142" t="s">
        <v>450</v>
      </c>
      <c r="O58" s="143">
        <v>0</v>
      </c>
      <c r="Q58" s="914"/>
      <c r="R58" s="142" t="s">
        <v>450</v>
      </c>
      <c r="S58" s="143">
        <v>0</v>
      </c>
      <c r="U58" s="914"/>
      <c r="V58" s="142" t="s">
        <v>450</v>
      </c>
      <c r="W58" s="143">
        <v>0</v>
      </c>
      <c r="Y58" s="914"/>
      <c r="Z58" s="142" t="s">
        <v>450</v>
      </c>
      <c r="AA58" s="143">
        <v>0</v>
      </c>
      <c r="AC58" s="147" t="str">
        <f t="shared" si="0"/>
        <v xml:space="preserve">5001  High technology communication devices </v>
      </c>
      <c r="AD58" s="146">
        <f t="shared" si="1"/>
        <v>4</v>
      </c>
    </row>
    <row r="59" spans="1:30" ht="57" x14ac:dyDescent="0.3">
      <c r="A59" s="914"/>
      <c r="B59" s="142" t="s">
        <v>451</v>
      </c>
      <c r="C59" s="143">
        <v>0</v>
      </c>
      <c r="E59" s="914"/>
      <c r="F59" s="142" t="s">
        <v>451</v>
      </c>
      <c r="G59" s="143">
        <v>0</v>
      </c>
      <c r="I59" s="914"/>
      <c r="J59" s="142" t="s">
        <v>451</v>
      </c>
      <c r="K59" s="143">
        <v>1</v>
      </c>
      <c r="M59" s="914"/>
      <c r="N59" s="142" t="s">
        <v>451</v>
      </c>
      <c r="O59" s="143">
        <v>1</v>
      </c>
      <c r="Q59" s="914"/>
      <c r="R59" s="142" t="s">
        <v>451</v>
      </c>
      <c r="S59" s="143">
        <v>0</v>
      </c>
      <c r="U59" s="914"/>
      <c r="V59" s="142" t="s">
        <v>451</v>
      </c>
      <c r="W59" s="143">
        <v>0</v>
      </c>
      <c r="Y59" s="914"/>
      <c r="Z59" s="142" t="s">
        <v>451</v>
      </c>
      <c r="AA59" s="143">
        <v>0</v>
      </c>
      <c r="AC59" s="147" t="str">
        <f t="shared" si="0"/>
        <v>5101  Low technology communication devices</v>
      </c>
      <c r="AD59" s="146">
        <f t="shared" si="1"/>
        <v>2</v>
      </c>
    </row>
    <row r="60" spans="1:30" ht="22.8" x14ac:dyDescent="0.3">
      <c r="A60" s="914"/>
      <c r="B60" s="142" t="s">
        <v>452</v>
      </c>
      <c r="C60" s="143">
        <v>0</v>
      </c>
      <c r="E60" s="914"/>
      <c r="F60" s="142" t="s">
        <v>452</v>
      </c>
      <c r="G60" s="143">
        <v>0</v>
      </c>
      <c r="I60" s="914"/>
      <c r="J60" s="142" t="s">
        <v>452</v>
      </c>
      <c r="K60" s="143">
        <v>0</v>
      </c>
      <c r="M60" s="914"/>
      <c r="N60" s="142" t="s">
        <v>452</v>
      </c>
      <c r="O60" s="143">
        <v>0</v>
      </c>
      <c r="Q60" s="914"/>
      <c r="R60" s="142" t="s">
        <v>452</v>
      </c>
      <c r="S60" s="143">
        <v>0</v>
      </c>
      <c r="U60" s="914"/>
      <c r="V60" s="142" t="s">
        <v>452</v>
      </c>
      <c r="W60" s="143">
        <v>0</v>
      </c>
      <c r="Y60" s="914"/>
      <c r="Z60" s="142" t="s">
        <v>452</v>
      </c>
      <c r="AA60" s="143">
        <v>0</v>
      </c>
      <c r="AC60" s="147" t="str">
        <f t="shared" si="0"/>
        <v xml:space="preserve">5201  Talk tools </v>
      </c>
      <c r="AD60" s="146">
        <f t="shared" si="1"/>
        <v>0</v>
      </c>
    </row>
    <row r="61" spans="1:30" ht="45.6" x14ac:dyDescent="0.3">
      <c r="A61" s="914"/>
      <c r="B61" s="142" t="s">
        <v>453</v>
      </c>
      <c r="C61" s="143">
        <v>0</v>
      </c>
      <c r="E61" s="914"/>
      <c r="F61" s="142" t="s">
        <v>453</v>
      </c>
      <c r="G61" s="143">
        <v>0</v>
      </c>
      <c r="I61" s="914"/>
      <c r="J61" s="142" t="s">
        <v>453</v>
      </c>
      <c r="K61" s="143">
        <v>0</v>
      </c>
      <c r="M61" s="914"/>
      <c r="N61" s="142" t="s">
        <v>453</v>
      </c>
      <c r="O61" s="143">
        <v>0</v>
      </c>
      <c r="Q61" s="914"/>
      <c r="R61" s="142" t="s">
        <v>453</v>
      </c>
      <c r="S61" s="143">
        <v>0</v>
      </c>
      <c r="U61" s="914"/>
      <c r="V61" s="142" t="s">
        <v>453</v>
      </c>
      <c r="W61" s="143">
        <v>0</v>
      </c>
      <c r="Y61" s="914"/>
      <c r="Z61" s="142" t="s">
        <v>453</v>
      </c>
      <c r="AA61" s="143">
        <v>0</v>
      </c>
      <c r="AC61" s="147" t="str">
        <f t="shared" si="0"/>
        <v>5301  Accessories for telephoning</v>
      </c>
      <c r="AD61" s="146">
        <f t="shared" si="1"/>
        <v>0</v>
      </c>
    </row>
    <row r="62" spans="1:30" ht="125.4" x14ac:dyDescent="0.3">
      <c r="A62" s="914"/>
      <c r="B62" s="142" t="s">
        <v>454</v>
      </c>
      <c r="C62" s="143">
        <v>2</v>
      </c>
      <c r="E62" s="914"/>
      <c r="F62" s="142" t="s">
        <v>454</v>
      </c>
      <c r="G62" s="143">
        <v>0</v>
      </c>
      <c r="I62" s="914"/>
      <c r="J62" s="142" t="s">
        <v>454</v>
      </c>
      <c r="K62" s="143">
        <v>0</v>
      </c>
      <c r="M62" s="914"/>
      <c r="N62" s="142" t="s">
        <v>454</v>
      </c>
      <c r="O62" s="143">
        <v>0</v>
      </c>
      <c r="Q62" s="914"/>
      <c r="R62" s="142" t="s">
        <v>454</v>
      </c>
      <c r="S62" s="143">
        <v>0</v>
      </c>
      <c r="U62" s="914"/>
      <c r="V62" s="142" t="s">
        <v>454</v>
      </c>
      <c r="W62" s="143">
        <v>0</v>
      </c>
      <c r="Y62" s="914"/>
      <c r="Z62" s="142" t="s">
        <v>454</v>
      </c>
      <c r="AA62" s="143">
        <v>0</v>
      </c>
      <c r="AC62" s="147" t="str">
        <f t="shared" si="0"/>
        <v>5401  Assistive products for training in alternative &amp; augmentative communication</v>
      </c>
      <c r="AD62" s="146">
        <f t="shared" si="1"/>
        <v>2</v>
      </c>
    </row>
    <row r="63" spans="1:30" ht="114" x14ac:dyDescent="0.3">
      <c r="A63" s="914"/>
      <c r="B63" s="142" t="s">
        <v>455</v>
      </c>
      <c r="C63" s="143">
        <v>0</v>
      </c>
      <c r="E63" s="914"/>
      <c r="F63" s="142" t="s">
        <v>455</v>
      </c>
      <c r="G63" s="143">
        <v>0</v>
      </c>
      <c r="I63" s="914"/>
      <c r="J63" s="142" t="s">
        <v>455</v>
      </c>
      <c r="K63" s="143">
        <v>0</v>
      </c>
      <c r="M63" s="914"/>
      <c r="N63" s="142" t="s">
        <v>455</v>
      </c>
      <c r="O63" s="143">
        <v>0</v>
      </c>
      <c r="Q63" s="914"/>
      <c r="R63" s="142" t="s">
        <v>455</v>
      </c>
      <c r="S63" s="143">
        <v>0</v>
      </c>
      <c r="U63" s="914"/>
      <c r="V63" s="142" t="s">
        <v>455</v>
      </c>
      <c r="W63" s="143">
        <v>0</v>
      </c>
      <c r="Y63" s="914"/>
      <c r="Z63" s="142" t="s">
        <v>455</v>
      </c>
      <c r="AA63" s="143">
        <v>0</v>
      </c>
      <c r="AC63" s="147" t="str">
        <f t="shared" si="0"/>
        <v>5501 Talking reading materials media for storing written data to present it in spoken form</v>
      </c>
      <c r="AD63" s="146">
        <f t="shared" si="1"/>
        <v>0</v>
      </c>
    </row>
    <row r="64" spans="1:30" ht="45.6" x14ac:dyDescent="0.3">
      <c r="A64" s="914"/>
      <c r="B64" s="142" t="s">
        <v>456</v>
      </c>
      <c r="C64" s="143">
        <v>0</v>
      </c>
      <c r="E64" s="914"/>
      <c r="F64" s="142" t="s">
        <v>456</v>
      </c>
      <c r="G64" s="143">
        <v>0</v>
      </c>
      <c r="I64" s="914"/>
      <c r="J64" s="142" t="s">
        <v>456</v>
      </c>
      <c r="K64" s="143">
        <v>0</v>
      </c>
      <c r="M64" s="914"/>
      <c r="N64" s="142" t="s">
        <v>456</v>
      </c>
      <c r="O64" s="143">
        <v>0</v>
      </c>
      <c r="Q64" s="914"/>
      <c r="R64" s="142" t="s">
        <v>456</v>
      </c>
      <c r="S64" s="143">
        <v>0</v>
      </c>
      <c r="U64" s="914"/>
      <c r="V64" s="142" t="s">
        <v>456</v>
      </c>
      <c r="W64" s="143">
        <v>0</v>
      </c>
      <c r="Y64" s="914"/>
      <c r="Z64" s="142" t="s">
        <v>456</v>
      </c>
      <c r="AA64" s="143">
        <v>0</v>
      </c>
      <c r="AC64" s="147" t="str">
        <f t="shared" si="0"/>
        <v>5601 Special output software</v>
      </c>
      <c r="AD64" s="146">
        <f t="shared" si="1"/>
        <v>0</v>
      </c>
    </row>
    <row r="65" spans="1:30" ht="34.200000000000003" x14ac:dyDescent="0.3">
      <c r="A65" s="914"/>
      <c r="B65" s="142" t="s">
        <v>457</v>
      </c>
      <c r="C65" s="143">
        <v>0</v>
      </c>
      <c r="E65" s="914"/>
      <c r="F65" s="142" t="s">
        <v>457</v>
      </c>
      <c r="G65" s="143">
        <v>0</v>
      </c>
      <c r="I65" s="914"/>
      <c r="J65" s="142" t="s">
        <v>457</v>
      </c>
      <c r="K65" s="143">
        <v>0</v>
      </c>
      <c r="M65" s="914"/>
      <c r="N65" s="142" t="s">
        <v>457</v>
      </c>
      <c r="O65" s="143">
        <v>0</v>
      </c>
      <c r="Q65" s="914"/>
      <c r="R65" s="142" t="s">
        <v>457</v>
      </c>
      <c r="S65" s="143">
        <v>0</v>
      </c>
      <c r="U65" s="914"/>
      <c r="V65" s="142" t="s">
        <v>457</v>
      </c>
      <c r="W65" s="143">
        <v>0</v>
      </c>
      <c r="Y65" s="914"/>
      <c r="Z65" s="142" t="s">
        <v>457</v>
      </c>
      <c r="AA65" s="143">
        <v>0</v>
      </c>
      <c r="AC65" s="147" t="str">
        <f t="shared" si="0"/>
        <v xml:space="preserve">6001  Neurostimulators </v>
      </c>
      <c r="AD65" s="146">
        <f t="shared" si="1"/>
        <v>0</v>
      </c>
    </row>
    <row r="66" spans="1:30" ht="22.8" x14ac:dyDescent="0.3">
      <c r="A66" s="914"/>
      <c r="B66" s="142" t="s">
        <v>458</v>
      </c>
      <c r="C66" s="143">
        <v>0</v>
      </c>
      <c r="E66" s="914"/>
      <c r="F66" s="142" t="s">
        <v>458</v>
      </c>
      <c r="G66" s="143">
        <v>0</v>
      </c>
      <c r="I66" s="914"/>
      <c r="J66" s="142" t="s">
        <v>458</v>
      </c>
      <c r="K66" s="143">
        <v>0</v>
      </c>
      <c r="M66" s="914"/>
      <c r="N66" s="142" t="s">
        <v>458</v>
      </c>
      <c r="O66" s="143">
        <v>0</v>
      </c>
      <c r="Q66" s="914"/>
      <c r="R66" s="142" t="s">
        <v>458</v>
      </c>
      <c r="S66" s="143">
        <v>0</v>
      </c>
      <c r="U66" s="914"/>
      <c r="V66" s="142" t="s">
        <v>458</v>
      </c>
      <c r="W66" s="143">
        <v>0</v>
      </c>
      <c r="Y66" s="914"/>
      <c r="Z66" s="142" t="s">
        <v>458</v>
      </c>
      <c r="AA66" s="143">
        <v>0</v>
      </c>
      <c r="AC66" s="147" t="str">
        <f t="shared" si="0"/>
        <v xml:space="preserve">6002  Catheters </v>
      </c>
      <c r="AD66" s="146">
        <f t="shared" si="1"/>
        <v>0</v>
      </c>
    </row>
    <row r="67" spans="1:30" ht="22.8" x14ac:dyDescent="0.3">
      <c r="A67" s="914"/>
      <c r="B67" s="142" t="s">
        <v>459</v>
      </c>
      <c r="C67" s="143">
        <v>1</v>
      </c>
      <c r="E67" s="914"/>
      <c r="F67" s="142" t="s">
        <v>459</v>
      </c>
      <c r="G67" s="143">
        <v>0</v>
      </c>
      <c r="I67" s="914"/>
      <c r="J67" s="142" t="s">
        <v>459</v>
      </c>
      <c r="K67" s="143">
        <v>1</v>
      </c>
      <c r="M67" s="914"/>
      <c r="N67" s="142" t="s">
        <v>459</v>
      </c>
      <c r="O67" s="143">
        <v>0</v>
      </c>
      <c r="Q67" s="914"/>
      <c r="R67" s="142" t="s">
        <v>459</v>
      </c>
      <c r="S67" s="143">
        <v>0</v>
      </c>
      <c r="U67" s="914"/>
      <c r="V67" s="142" t="s">
        <v>459</v>
      </c>
      <c r="W67" s="143">
        <v>0</v>
      </c>
      <c r="Y67" s="914"/>
      <c r="Z67" s="142" t="s">
        <v>459</v>
      </c>
      <c r="AA67" s="143">
        <v>0</v>
      </c>
      <c r="AC67" s="147" t="str">
        <f t="shared" si="0"/>
        <v xml:space="preserve">6003  Bags or pads </v>
      </c>
      <c r="AD67" s="146">
        <f t="shared" si="1"/>
        <v>2</v>
      </c>
    </row>
    <row r="68" spans="1:30" ht="34.200000000000003" x14ac:dyDescent="0.3">
      <c r="A68" s="914"/>
      <c r="B68" s="142" t="s">
        <v>460</v>
      </c>
      <c r="C68" s="143">
        <v>0</v>
      </c>
      <c r="E68" s="914"/>
      <c r="F68" s="142" t="s">
        <v>460</v>
      </c>
      <c r="G68" s="143">
        <v>0</v>
      </c>
      <c r="I68" s="914"/>
      <c r="J68" s="142" t="s">
        <v>460</v>
      </c>
      <c r="K68" s="143">
        <v>0</v>
      </c>
      <c r="M68" s="914"/>
      <c r="N68" s="142" t="s">
        <v>460</v>
      </c>
      <c r="O68" s="143">
        <v>0</v>
      </c>
      <c r="Q68" s="914"/>
      <c r="R68" s="142" t="s">
        <v>460</v>
      </c>
      <c r="S68" s="143">
        <v>0</v>
      </c>
      <c r="U68" s="914"/>
      <c r="V68" s="142" t="s">
        <v>460</v>
      </c>
      <c r="W68" s="143">
        <v>0</v>
      </c>
      <c r="Y68" s="914"/>
      <c r="Z68" s="142" t="s">
        <v>460</v>
      </c>
      <c r="AA68" s="143">
        <v>0</v>
      </c>
      <c r="AC68" s="147" t="str">
        <f t="shared" si="0"/>
        <v xml:space="preserve">6004  Urinary prosthesis </v>
      </c>
      <c r="AD68" s="146">
        <f t="shared" si="1"/>
        <v>0</v>
      </c>
    </row>
    <row r="69" spans="1:30" ht="45.6" x14ac:dyDescent="0.3">
      <c r="A69" s="914"/>
      <c r="B69" s="142" t="s">
        <v>461</v>
      </c>
      <c r="C69" s="143">
        <v>0</v>
      </c>
      <c r="E69" s="914"/>
      <c r="F69" s="142" t="s">
        <v>461</v>
      </c>
      <c r="G69" s="143">
        <v>0</v>
      </c>
      <c r="I69" s="914"/>
      <c r="J69" s="142" t="s">
        <v>461</v>
      </c>
      <c r="K69" s="143">
        <v>0</v>
      </c>
      <c r="M69" s="914"/>
      <c r="N69" s="142" t="s">
        <v>461</v>
      </c>
      <c r="O69" s="143">
        <v>0</v>
      </c>
      <c r="Q69" s="914"/>
      <c r="R69" s="142" t="s">
        <v>461</v>
      </c>
      <c r="S69" s="143">
        <v>0</v>
      </c>
      <c r="U69" s="914"/>
      <c r="V69" s="142" t="s">
        <v>461</v>
      </c>
      <c r="W69" s="143">
        <v>0</v>
      </c>
      <c r="Y69" s="914"/>
      <c r="Z69" s="142" t="s">
        <v>461</v>
      </c>
      <c r="AA69" s="143">
        <v>0</v>
      </c>
      <c r="AC69" s="147" t="str">
        <f t="shared" si="0"/>
        <v>6005  Aids for incontinence training</v>
      </c>
      <c r="AD69" s="146">
        <f t="shared" si="1"/>
        <v>0</v>
      </c>
    </row>
    <row r="70" spans="1:30" ht="34.200000000000003" x14ac:dyDescent="0.3">
      <c r="A70" s="914"/>
      <c r="B70" s="142" t="s">
        <v>462</v>
      </c>
      <c r="C70" s="143">
        <v>6</v>
      </c>
      <c r="E70" s="914"/>
      <c r="F70" s="142" t="s">
        <v>462</v>
      </c>
      <c r="G70" s="143">
        <v>0</v>
      </c>
      <c r="I70" s="914"/>
      <c r="J70" s="142" t="s">
        <v>462</v>
      </c>
      <c r="K70" s="143">
        <v>0</v>
      </c>
      <c r="M70" s="914"/>
      <c r="N70" s="142" t="s">
        <v>462</v>
      </c>
      <c r="O70" s="143">
        <v>0</v>
      </c>
      <c r="Q70" s="914"/>
      <c r="R70" s="142" t="s">
        <v>462</v>
      </c>
      <c r="S70" s="143">
        <v>0</v>
      </c>
      <c r="U70" s="914"/>
      <c r="V70" s="142" t="s">
        <v>462</v>
      </c>
      <c r="W70" s="143">
        <v>0</v>
      </c>
      <c r="Y70" s="914"/>
      <c r="Z70" s="142" t="s">
        <v>462</v>
      </c>
      <c r="AA70" s="143">
        <v>0</v>
      </c>
      <c r="AC70" s="147" t="str">
        <f t="shared" ref="AC70:AC133" si="2">Z70</f>
        <v xml:space="preserve">7001  Powered hoist </v>
      </c>
      <c r="AD70" s="146">
        <f t="shared" ref="AD70:AD133" si="3">C70+G70+K70+O70+S70+W70+AA70</f>
        <v>6</v>
      </c>
    </row>
    <row r="71" spans="1:30" ht="34.200000000000003" x14ac:dyDescent="0.3">
      <c r="A71" s="914"/>
      <c r="B71" s="142" t="s">
        <v>463</v>
      </c>
      <c r="C71" s="143">
        <v>2</v>
      </c>
      <c r="E71" s="914"/>
      <c r="F71" s="142" t="s">
        <v>463</v>
      </c>
      <c r="G71" s="143">
        <v>0</v>
      </c>
      <c r="I71" s="914"/>
      <c r="J71" s="142" t="s">
        <v>463</v>
      </c>
      <c r="K71" s="143">
        <v>0</v>
      </c>
      <c r="M71" s="914"/>
      <c r="N71" s="142" t="s">
        <v>463</v>
      </c>
      <c r="O71" s="143">
        <v>0</v>
      </c>
      <c r="Q71" s="914"/>
      <c r="R71" s="142" t="s">
        <v>463</v>
      </c>
      <c r="S71" s="143">
        <v>0</v>
      </c>
      <c r="U71" s="914"/>
      <c r="V71" s="142" t="s">
        <v>463</v>
      </c>
      <c r="W71" s="143">
        <v>0</v>
      </c>
      <c r="Y71" s="914"/>
      <c r="Z71" s="142" t="s">
        <v>463</v>
      </c>
      <c r="AA71" s="143">
        <v>0</v>
      </c>
      <c r="AC71" s="147" t="str">
        <f t="shared" si="2"/>
        <v>7002  Manual hoist</v>
      </c>
      <c r="AD71" s="146">
        <f t="shared" si="3"/>
        <v>2</v>
      </c>
    </row>
    <row r="72" spans="1:30" ht="34.200000000000003" x14ac:dyDescent="0.3">
      <c r="A72" s="914"/>
      <c r="B72" s="142" t="s">
        <v>464</v>
      </c>
      <c r="C72" s="143">
        <v>1</v>
      </c>
      <c r="E72" s="914"/>
      <c r="F72" s="142" t="s">
        <v>464</v>
      </c>
      <c r="G72" s="143">
        <v>3</v>
      </c>
      <c r="I72" s="914"/>
      <c r="J72" s="142" t="s">
        <v>464</v>
      </c>
      <c r="K72" s="143">
        <v>0</v>
      </c>
      <c r="M72" s="914"/>
      <c r="N72" s="142" t="s">
        <v>464</v>
      </c>
      <c r="O72" s="143">
        <v>0</v>
      </c>
      <c r="Q72" s="914"/>
      <c r="R72" s="142" t="s">
        <v>464</v>
      </c>
      <c r="S72" s="143">
        <v>0</v>
      </c>
      <c r="U72" s="914"/>
      <c r="V72" s="142" t="s">
        <v>464</v>
      </c>
      <c r="W72" s="143">
        <v>0</v>
      </c>
      <c r="Y72" s="914"/>
      <c r="Z72" s="142" t="s">
        <v>464</v>
      </c>
      <c r="AA72" s="143">
        <v>0</v>
      </c>
      <c r="AC72" s="147" t="str">
        <f t="shared" si="2"/>
        <v xml:space="preserve">7003  Overhead hoists  </v>
      </c>
      <c r="AD72" s="146">
        <f t="shared" si="3"/>
        <v>4</v>
      </c>
    </row>
    <row r="73" spans="1:30" ht="34.200000000000003" x14ac:dyDescent="0.3">
      <c r="A73" s="914"/>
      <c r="B73" s="142" t="s">
        <v>465</v>
      </c>
      <c r="C73" s="143">
        <v>1</v>
      </c>
      <c r="E73" s="914"/>
      <c r="F73" s="142" t="s">
        <v>465</v>
      </c>
      <c r="G73" s="143">
        <v>0</v>
      </c>
      <c r="I73" s="914"/>
      <c r="J73" s="142" t="s">
        <v>465</v>
      </c>
      <c r="K73" s="143">
        <v>0</v>
      </c>
      <c r="M73" s="914"/>
      <c r="N73" s="142" t="s">
        <v>465</v>
      </c>
      <c r="O73" s="143">
        <v>0</v>
      </c>
      <c r="Q73" s="914"/>
      <c r="R73" s="142" t="s">
        <v>465</v>
      </c>
      <c r="S73" s="143">
        <v>0</v>
      </c>
      <c r="U73" s="914"/>
      <c r="V73" s="142" t="s">
        <v>465</v>
      </c>
      <c r="W73" s="143">
        <v>0</v>
      </c>
      <c r="Y73" s="914"/>
      <c r="Z73" s="142" t="s">
        <v>465</v>
      </c>
      <c r="AA73" s="143">
        <v>0</v>
      </c>
      <c r="AC73" s="147" t="str">
        <f t="shared" si="2"/>
        <v xml:space="preserve">7101  Floor through ceiling lifts </v>
      </c>
      <c r="AD73" s="146">
        <f t="shared" si="3"/>
        <v>1</v>
      </c>
    </row>
    <row r="74" spans="1:30" ht="22.8" x14ac:dyDescent="0.3">
      <c r="A74" s="914"/>
      <c r="B74" s="142" t="s">
        <v>466</v>
      </c>
      <c r="C74" s="143">
        <v>4</v>
      </c>
      <c r="E74" s="914"/>
      <c r="F74" s="142" t="s">
        <v>466</v>
      </c>
      <c r="G74" s="143">
        <v>0</v>
      </c>
      <c r="I74" s="914"/>
      <c r="J74" s="142" t="s">
        <v>466</v>
      </c>
      <c r="K74" s="143">
        <v>0</v>
      </c>
      <c r="M74" s="914"/>
      <c r="N74" s="142" t="s">
        <v>466</v>
      </c>
      <c r="O74" s="143">
        <v>0</v>
      </c>
      <c r="Q74" s="914"/>
      <c r="R74" s="142" t="s">
        <v>466</v>
      </c>
      <c r="S74" s="143">
        <v>0</v>
      </c>
      <c r="U74" s="914"/>
      <c r="V74" s="142" t="s">
        <v>466</v>
      </c>
      <c r="W74" s="143">
        <v>0</v>
      </c>
      <c r="Y74" s="914"/>
      <c r="Z74" s="142" t="s">
        <v>466</v>
      </c>
      <c r="AA74" s="143">
        <v>0</v>
      </c>
      <c r="AC74" s="147" t="str">
        <f t="shared" si="2"/>
        <v xml:space="preserve">7102  Stair lifts </v>
      </c>
      <c r="AD74" s="146">
        <f t="shared" si="3"/>
        <v>4</v>
      </c>
    </row>
    <row r="75" spans="1:30" ht="34.200000000000003" x14ac:dyDescent="0.3">
      <c r="A75" s="914"/>
      <c r="B75" s="142" t="s">
        <v>467</v>
      </c>
      <c r="C75" s="143">
        <v>0</v>
      </c>
      <c r="E75" s="914"/>
      <c r="F75" s="142" t="s">
        <v>467</v>
      </c>
      <c r="G75" s="143">
        <v>0</v>
      </c>
      <c r="I75" s="914"/>
      <c r="J75" s="142" t="s">
        <v>467</v>
      </c>
      <c r="K75" s="143">
        <v>0</v>
      </c>
      <c r="M75" s="914"/>
      <c r="N75" s="142" t="s">
        <v>467</v>
      </c>
      <c r="O75" s="143">
        <v>0</v>
      </c>
      <c r="Q75" s="914"/>
      <c r="R75" s="142" t="s">
        <v>467</v>
      </c>
      <c r="S75" s="143">
        <v>0</v>
      </c>
      <c r="U75" s="914"/>
      <c r="V75" s="142" t="s">
        <v>467</v>
      </c>
      <c r="W75" s="143">
        <v>0</v>
      </c>
      <c r="Y75" s="914"/>
      <c r="Z75" s="142" t="s">
        <v>467</v>
      </c>
      <c r="AA75" s="143">
        <v>0</v>
      </c>
      <c r="AC75" s="147" t="str">
        <f t="shared" si="2"/>
        <v xml:space="preserve">7103  External lifts  </v>
      </c>
      <c r="AD75" s="146">
        <f t="shared" si="3"/>
        <v>0</v>
      </c>
    </row>
    <row r="76" spans="1:30" ht="34.200000000000003" x14ac:dyDescent="0.3">
      <c r="A76" s="914"/>
      <c r="B76" s="142" t="s">
        <v>468</v>
      </c>
      <c r="C76" s="143">
        <v>11</v>
      </c>
      <c r="E76" s="914"/>
      <c r="F76" s="142" t="s">
        <v>468</v>
      </c>
      <c r="G76" s="143">
        <v>2</v>
      </c>
      <c r="I76" s="914"/>
      <c r="J76" s="142" t="s">
        <v>468</v>
      </c>
      <c r="K76" s="143">
        <v>0</v>
      </c>
      <c r="M76" s="914"/>
      <c r="N76" s="142" t="s">
        <v>468</v>
      </c>
      <c r="O76" s="143">
        <v>0</v>
      </c>
      <c r="Q76" s="914"/>
      <c r="R76" s="142" t="s">
        <v>468</v>
      </c>
      <c r="S76" s="143">
        <v>0</v>
      </c>
      <c r="U76" s="914"/>
      <c r="V76" s="142" t="s">
        <v>468</v>
      </c>
      <c r="W76" s="143">
        <v>0</v>
      </c>
      <c r="Y76" s="914"/>
      <c r="Z76" s="142" t="s">
        <v>468</v>
      </c>
      <c r="AA76" s="143">
        <v>0</v>
      </c>
      <c r="AC76" s="147" t="str">
        <f t="shared" si="2"/>
        <v xml:space="preserve">7201  Powered beds </v>
      </c>
      <c r="AD76" s="146">
        <f t="shared" si="3"/>
        <v>13</v>
      </c>
    </row>
    <row r="77" spans="1:30" ht="34.200000000000003" x14ac:dyDescent="0.3">
      <c r="A77" s="914"/>
      <c r="B77" s="142" t="s">
        <v>469</v>
      </c>
      <c r="C77" s="143">
        <v>0</v>
      </c>
      <c r="E77" s="914"/>
      <c r="F77" s="142" t="s">
        <v>469</v>
      </c>
      <c r="G77" s="143">
        <v>1</v>
      </c>
      <c r="I77" s="914"/>
      <c r="J77" s="142" t="s">
        <v>469</v>
      </c>
      <c r="K77" s="143">
        <v>0</v>
      </c>
      <c r="M77" s="914"/>
      <c r="N77" s="142" t="s">
        <v>469</v>
      </c>
      <c r="O77" s="143">
        <v>0</v>
      </c>
      <c r="Q77" s="914"/>
      <c r="R77" s="142" t="s">
        <v>469</v>
      </c>
      <c r="S77" s="143">
        <v>0</v>
      </c>
      <c r="U77" s="914"/>
      <c r="V77" s="142" t="s">
        <v>469</v>
      </c>
      <c r="W77" s="143">
        <v>0</v>
      </c>
      <c r="Y77" s="914"/>
      <c r="Z77" s="142" t="s">
        <v>469</v>
      </c>
      <c r="AA77" s="143">
        <v>0</v>
      </c>
      <c r="AC77" s="147" t="str">
        <f t="shared" si="2"/>
        <v xml:space="preserve">7202  Manual beds </v>
      </c>
      <c r="AD77" s="146">
        <f t="shared" si="3"/>
        <v>1</v>
      </c>
    </row>
    <row r="78" spans="1:30" ht="45.6" x14ac:dyDescent="0.3">
      <c r="A78" s="914"/>
      <c r="B78" s="142" t="s">
        <v>470</v>
      </c>
      <c r="C78" s="143">
        <v>0</v>
      </c>
      <c r="E78" s="914"/>
      <c r="F78" s="142" t="s">
        <v>470</v>
      </c>
      <c r="G78" s="143">
        <v>0</v>
      </c>
      <c r="I78" s="914"/>
      <c r="J78" s="142" t="s">
        <v>470</v>
      </c>
      <c r="K78" s="143">
        <v>0</v>
      </c>
      <c r="M78" s="914"/>
      <c r="N78" s="142" t="s">
        <v>470</v>
      </c>
      <c r="O78" s="143">
        <v>0</v>
      </c>
      <c r="Q78" s="914"/>
      <c r="R78" s="142" t="s">
        <v>470</v>
      </c>
      <c r="S78" s="143">
        <v>0</v>
      </c>
      <c r="U78" s="914"/>
      <c r="V78" s="142" t="s">
        <v>470</v>
      </c>
      <c r="W78" s="143">
        <v>0</v>
      </c>
      <c r="Y78" s="914"/>
      <c r="Z78" s="142" t="s">
        <v>470</v>
      </c>
      <c r="AA78" s="143">
        <v>0</v>
      </c>
      <c r="AC78" s="147" t="str">
        <f t="shared" si="2"/>
        <v xml:space="preserve">7203  Pressure relieving beds </v>
      </c>
      <c r="AD78" s="146">
        <f t="shared" si="3"/>
        <v>0</v>
      </c>
    </row>
    <row r="79" spans="1:30" ht="45.6" x14ac:dyDescent="0.3">
      <c r="A79" s="914"/>
      <c r="B79" s="142" t="s">
        <v>471</v>
      </c>
      <c r="C79" s="143">
        <v>1</v>
      </c>
      <c r="E79" s="914"/>
      <c r="F79" s="142" t="s">
        <v>471</v>
      </c>
      <c r="G79" s="143">
        <v>1</v>
      </c>
      <c r="I79" s="914"/>
      <c r="J79" s="142" t="s">
        <v>471</v>
      </c>
      <c r="K79" s="143">
        <v>1</v>
      </c>
      <c r="M79" s="914"/>
      <c r="N79" s="142" t="s">
        <v>471</v>
      </c>
      <c r="O79" s="143">
        <v>0</v>
      </c>
      <c r="Q79" s="914"/>
      <c r="R79" s="142" t="s">
        <v>471</v>
      </c>
      <c r="S79" s="143">
        <v>0</v>
      </c>
      <c r="U79" s="914"/>
      <c r="V79" s="142" t="s">
        <v>471</v>
      </c>
      <c r="W79" s="143">
        <v>0</v>
      </c>
      <c r="Y79" s="914"/>
      <c r="Z79" s="142" t="s">
        <v>471</v>
      </c>
      <c r="AA79" s="143">
        <v>1</v>
      </c>
      <c r="AC79" s="147" t="str">
        <f t="shared" si="2"/>
        <v xml:space="preserve">7204  Pressure relieving mattresses   </v>
      </c>
      <c r="AD79" s="146">
        <f t="shared" si="3"/>
        <v>4</v>
      </c>
    </row>
    <row r="80" spans="1:30" ht="34.200000000000003" x14ac:dyDescent="0.3">
      <c r="A80" s="914"/>
      <c r="B80" s="142" t="s">
        <v>472</v>
      </c>
      <c r="C80" s="143">
        <v>2</v>
      </c>
      <c r="E80" s="914"/>
      <c r="F80" s="142" t="s">
        <v>472</v>
      </c>
      <c r="G80" s="143">
        <v>1</v>
      </c>
      <c r="I80" s="914"/>
      <c r="J80" s="142" t="s">
        <v>472</v>
      </c>
      <c r="K80" s="143">
        <v>0</v>
      </c>
      <c r="M80" s="914"/>
      <c r="N80" s="142" t="s">
        <v>472</v>
      </c>
      <c r="O80" s="143">
        <v>0</v>
      </c>
      <c r="Q80" s="914"/>
      <c r="R80" s="142" t="s">
        <v>472</v>
      </c>
      <c r="S80" s="143">
        <v>0</v>
      </c>
      <c r="U80" s="914"/>
      <c r="V80" s="142" t="s">
        <v>472</v>
      </c>
      <c r="W80" s="143">
        <v>0</v>
      </c>
      <c r="Y80" s="914"/>
      <c r="Z80" s="142" t="s">
        <v>472</v>
      </c>
      <c r="AA80" s="143">
        <v>0</v>
      </c>
      <c r="AC80" s="147" t="str">
        <f t="shared" si="2"/>
        <v xml:space="preserve">7205  Bed accessories  </v>
      </c>
      <c r="AD80" s="146">
        <f t="shared" si="3"/>
        <v>3</v>
      </c>
    </row>
    <row r="81" spans="1:30" ht="34.200000000000003" x14ac:dyDescent="0.3">
      <c r="A81" s="914"/>
      <c r="B81" s="142" t="s">
        <v>473</v>
      </c>
      <c r="C81" s="143">
        <v>0</v>
      </c>
      <c r="E81" s="914"/>
      <c r="F81" s="142" t="s">
        <v>473</v>
      </c>
      <c r="G81" s="143">
        <v>0</v>
      </c>
      <c r="I81" s="914"/>
      <c r="J81" s="142" t="s">
        <v>473</v>
      </c>
      <c r="K81" s="143">
        <v>0</v>
      </c>
      <c r="M81" s="914"/>
      <c r="N81" s="142" t="s">
        <v>473</v>
      </c>
      <c r="O81" s="143">
        <v>0</v>
      </c>
      <c r="Q81" s="914"/>
      <c r="R81" s="142" t="s">
        <v>473</v>
      </c>
      <c r="S81" s="143">
        <v>0</v>
      </c>
      <c r="U81" s="914"/>
      <c r="V81" s="142" t="s">
        <v>473</v>
      </c>
      <c r="W81" s="143">
        <v>0</v>
      </c>
      <c r="Y81" s="914"/>
      <c r="Z81" s="142" t="s">
        <v>473</v>
      </c>
      <c r="AA81" s="143">
        <v>0</v>
      </c>
      <c r="AC81" s="147" t="str">
        <f t="shared" si="2"/>
        <v xml:space="preserve">7206  Bed mattress raiser </v>
      </c>
      <c r="AD81" s="146">
        <f t="shared" si="3"/>
        <v>0</v>
      </c>
    </row>
    <row r="82" spans="1:30" ht="22.8" x14ac:dyDescent="0.3">
      <c r="A82" s="914"/>
      <c r="B82" s="142" t="s">
        <v>474</v>
      </c>
      <c r="C82" s="143">
        <v>1</v>
      </c>
      <c r="E82" s="914"/>
      <c r="F82" s="142" t="s">
        <v>474</v>
      </c>
      <c r="G82" s="143">
        <v>0</v>
      </c>
      <c r="I82" s="914"/>
      <c r="J82" s="142" t="s">
        <v>474</v>
      </c>
      <c r="K82" s="143">
        <v>0</v>
      </c>
      <c r="M82" s="914"/>
      <c r="N82" s="142" t="s">
        <v>474</v>
      </c>
      <c r="O82" s="143">
        <v>0</v>
      </c>
      <c r="Q82" s="914"/>
      <c r="R82" s="142" t="s">
        <v>474</v>
      </c>
      <c r="S82" s="143">
        <v>0</v>
      </c>
      <c r="U82" s="914"/>
      <c r="V82" s="142" t="s">
        <v>474</v>
      </c>
      <c r="W82" s="143">
        <v>0</v>
      </c>
      <c r="Y82" s="914"/>
      <c r="Z82" s="142" t="s">
        <v>474</v>
      </c>
      <c r="AA82" s="143">
        <v>0</v>
      </c>
      <c r="AC82" s="147" t="str">
        <f t="shared" si="2"/>
        <v xml:space="preserve">7207  Bedding  </v>
      </c>
      <c r="AD82" s="146">
        <f t="shared" si="3"/>
        <v>1</v>
      </c>
    </row>
    <row r="83" spans="1:30" ht="45.6" x14ac:dyDescent="0.3">
      <c r="A83" s="914"/>
      <c r="B83" s="142" t="s">
        <v>475</v>
      </c>
      <c r="C83" s="143">
        <v>1</v>
      </c>
      <c r="E83" s="914"/>
      <c r="F83" s="142" t="s">
        <v>475</v>
      </c>
      <c r="G83" s="143">
        <v>0</v>
      </c>
      <c r="I83" s="914"/>
      <c r="J83" s="142" t="s">
        <v>475</v>
      </c>
      <c r="K83" s="143">
        <v>0</v>
      </c>
      <c r="M83" s="914"/>
      <c r="N83" s="142" t="s">
        <v>475</v>
      </c>
      <c r="O83" s="143">
        <v>0</v>
      </c>
      <c r="Q83" s="914"/>
      <c r="R83" s="142" t="s">
        <v>475</v>
      </c>
      <c r="S83" s="143">
        <v>0</v>
      </c>
      <c r="U83" s="914"/>
      <c r="V83" s="142" t="s">
        <v>475</v>
      </c>
      <c r="W83" s="143">
        <v>0</v>
      </c>
      <c r="Y83" s="914"/>
      <c r="Z83" s="142" t="s">
        <v>475</v>
      </c>
      <c r="AA83" s="143">
        <v>0</v>
      </c>
      <c r="AC83" s="147" t="str">
        <f t="shared" si="2"/>
        <v xml:space="preserve">7301  Various wedges rolls </v>
      </c>
      <c r="AD83" s="146">
        <f t="shared" si="3"/>
        <v>1</v>
      </c>
    </row>
    <row r="84" spans="1:30" ht="34.200000000000003" x14ac:dyDescent="0.3">
      <c r="A84" s="914"/>
      <c r="B84" s="142" t="s">
        <v>476</v>
      </c>
      <c r="C84" s="143">
        <v>1</v>
      </c>
      <c r="E84" s="914"/>
      <c r="F84" s="142" t="s">
        <v>476</v>
      </c>
      <c r="G84" s="143">
        <v>0</v>
      </c>
      <c r="I84" s="914"/>
      <c r="J84" s="142" t="s">
        <v>476</v>
      </c>
      <c r="K84" s="143">
        <v>0</v>
      </c>
      <c r="M84" s="914"/>
      <c r="N84" s="142" t="s">
        <v>476</v>
      </c>
      <c r="O84" s="143">
        <v>0</v>
      </c>
      <c r="Q84" s="914"/>
      <c r="R84" s="142" t="s">
        <v>476</v>
      </c>
      <c r="S84" s="143">
        <v>0</v>
      </c>
      <c r="U84" s="914"/>
      <c r="V84" s="142" t="s">
        <v>476</v>
      </c>
      <c r="W84" s="143">
        <v>0</v>
      </c>
      <c r="Y84" s="914"/>
      <c r="Z84" s="142" t="s">
        <v>476</v>
      </c>
      <c r="AA84" s="143">
        <v>0</v>
      </c>
      <c r="AC84" s="147" t="str">
        <f t="shared" si="2"/>
        <v xml:space="preserve">7302  Sleep systems  </v>
      </c>
      <c r="AD84" s="146">
        <f t="shared" si="3"/>
        <v>1</v>
      </c>
    </row>
    <row r="85" spans="1:30" ht="22.8" x14ac:dyDescent="0.3">
      <c r="A85" s="914"/>
      <c r="B85" s="142" t="s">
        <v>477</v>
      </c>
      <c r="C85" s="143">
        <v>0</v>
      </c>
      <c r="E85" s="914"/>
      <c r="F85" s="142" t="s">
        <v>477</v>
      </c>
      <c r="G85" s="143">
        <v>0</v>
      </c>
      <c r="I85" s="914"/>
      <c r="J85" s="142" t="s">
        <v>477</v>
      </c>
      <c r="K85" s="143">
        <v>0</v>
      </c>
      <c r="M85" s="914"/>
      <c r="N85" s="142" t="s">
        <v>477</v>
      </c>
      <c r="O85" s="143">
        <v>0</v>
      </c>
      <c r="Q85" s="914"/>
      <c r="R85" s="142" t="s">
        <v>477</v>
      </c>
      <c r="S85" s="143">
        <v>0</v>
      </c>
      <c r="U85" s="914"/>
      <c r="V85" s="142" t="s">
        <v>477</v>
      </c>
      <c r="W85" s="143">
        <v>1</v>
      </c>
      <c r="Y85" s="914"/>
      <c r="Z85" s="142" t="s">
        <v>477</v>
      </c>
      <c r="AA85" s="143">
        <v>0</v>
      </c>
      <c r="AC85" s="147" t="str">
        <f t="shared" si="2"/>
        <v xml:space="preserve">7401  Commode </v>
      </c>
      <c r="AD85" s="146">
        <f t="shared" si="3"/>
        <v>1</v>
      </c>
    </row>
    <row r="86" spans="1:30" ht="22.8" x14ac:dyDescent="0.3">
      <c r="A86" s="914"/>
      <c r="B86" s="142" t="s">
        <v>478</v>
      </c>
      <c r="C86" s="143">
        <v>0</v>
      </c>
      <c r="E86" s="914"/>
      <c r="F86" s="142" t="s">
        <v>478</v>
      </c>
      <c r="G86" s="143">
        <v>0</v>
      </c>
      <c r="I86" s="914"/>
      <c r="J86" s="142" t="s">
        <v>478</v>
      </c>
      <c r="K86" s="143">
        <v>0</v>
      </c>
      <c r="M86" s="914"/>
      <c r="N86" s="142" t="s">
        <v>478</v>
      </c>
      <c r="O86" s="143">
        <v>0</v>
      </c>
      <c r="Q86" s="914"/>
      <c r="R86" s="142" t="s">
        <v>478</v>
      </c>
      <c r="S86" s="143">
        <v>0</v>
      </c>
      <c r="U86" s="914"/>
      <c r="V86" s="142" t="s">
        <v>478</v>
      </c>
      <c r="W86" s="143">
        <v>0</v>
      </c>
      <c r="Y86" s="914"/>
      <c r="Z86" s="142" t="s">
        <v>478</v>
      </c>
      <c r="AA86" s="143">
        <v>0</v>
      </c>
      <c r="AC86" s="147" t="str">
        <f t="shared" si="2"/>
        <v xml:space="preserve">7402  Potty chair </v>
      </c>
      <c r="AD86" s="146">
        <f t="shared" si="3"/>
        <v>0</v>
      </c>
    </row>
    <row r="87" spans="1:30" ht="34.200000000000003" x14ac:dyDescent="0.3">
      <c r="A87" s="914"/>
      <c r="B87" s="142" t="s">
        <v>479</v>
      </c>
      <c r="C87" s="143">
        <v>0</v>
      </c>
      <c r="E87" s="914"/>
      <c r="F87" s="142" t="s">
        <v>479</v>
      </c>
      <c r="G87" s="143">
        <v>1</v>
      </c>
      <c r="I87" s="914"/>
      <c r="J87" s="142" t="s">
        <v>479</v>
      </c>
      <c r="K87" s="143">
        <v>0</v>
      </c>
      <c r="M87" s="914"/>
      <c r="N87" s="142" t="s">
        <v>479</v>
      </c>
      <c r="O87" s="143">
        <v>0</v>
      </c>
      <c r="Q87" s="914"/>
      <c r="R87" s="142" t="s">
        <v>479</v>
      </c>
      <c r="S87" s="143">
        <v>0</v>
      </c>
      <c r="U87" s="914"/>
      <c r="V87" s="142" t="s">
        <v>479</v>
      </c>
      <c r="W87" s="143">
        <v>0</v>
      </c>
      <c r="Y87" s="914"/>
      <c r="Z87" s="142" t="s">
        <v>479</v>
      </c>
      <c r="AA87" s="143">
        <v>0</v>
      </c>
      <c r="AC87" s="147" t="str">
        <f t="shared" si="2"/>
        <v xml:space="preserve">7403  Adapted toilet seats </v>
      </c>
      <c r="AD87" s="146">
        <f t="shared" si="3"/>
        <v>1</v>
      </c>
    </row>
    <row r="88" spans="1:30" ht="22.8" x14ac:dyDescent="0.3">
      <c r="A88" s="914"/>
      <c r="B88" s="142" t="s">
        <v>480</v>
      </c>
      <c r="C88" s="143">
        <v>3</v>
      </c>
      <c r="E88" s="914"/>
      <c r="F88" s="142" t="s">
        <v>480</v>
      </c>
      <c r="G88" s="143">
        <v>0</v>
      </c>
      <c r="I88" s="914"/>
      <c r="J88" s="142" t="s">
        <v>480</v>
      </c>
      <c r="K88" s="143">
        <v>1</v>
      </c>
      <c r="M88" s="914"/>
      <c r="N88" s="142" t="s">
        <v>480</v>
      </c>
      <c r="O88" s="143">
        <v>1</v>
      </c>
      <c r="Q88" s="914"/>
      <c r="R88" s="142" t="s">
        <v>480</v>
      </c>
      <c r="S88" s="143">
        <v>0</v>
      </c>
      <c r="U88" s="914"/>
      <c r="V88" s="142" t="s">
        <v>480</v>
      </c>
      <c r="W88" s="143">
        <v>0</v>
      </c>
      <c r="Y88" s="914"/>
      <c r="Z88" s="142" t="s">
        <v>480</v>
      </c>
      <c r="AA88" s="143">
        <v>0</v>
      </c>
      <c r="AC88" s="147" t="str">
        <f t="shared" si="2"/>
        <v xml:space="preserve">7404  Toilet surrounds </v>
      </c>
      <c r="AD88" s="146">
        <f t="shared" si="3"/>
        <v>5</v>
      </c>
    </row>
    <row r="89" spans="1:30" x14ac:dyDescent="0.3">
      <c r="A89" s="914"/>
      <c r="B89" s="142" t="s">
        <v>481</v>
      </c>
      <c r="C89" s="143">
        <v>0</v>
      </c>
      <c r="E89" s="914"/>
      <c r="F89" s="142" t="s">
        <v>481</v>
      </c>
      <c r="G89" s="143">
        <v>0</v>
      </c>
      <c r="I89" s="914"/>
      <c r="J89" s="142" t="s">
        <v>481</v>
      </c>
      <c r="K89" s="143">
        <v>1</v>
      </c>
      <c r="M89" s="914"/>
      <c r="N89" s="142" t="s">
        <v>481</v>
      </c>
      <c r="O89" s="143">
        <v>0</v>
      </c>
      <c r="Q89" s="914"/>
      <c r="R89" s="142" t="s">
        <v>481</v>
      </c>
      <c r="S89" s="143">
        <v>0</v>
      </c>
      <c r="U89" s="914"/>
      <c r="V89" s="142" t="s">
        <v>481</v>
      </c>
      <c r="W89" s="143">
        <v>0</v>
      </c>
      <c r="Y89" s="914"/>
      <c r="Z89" s="142" t="s">
        <v>481</v>
      </c>
      <c r="AA89" s="143">
        <v>0</v>
      </c>
      <c r="AC89" s="147" t="str">
        <f t="shared" si="2"/>
        <v xml:space="preserve">7405  Bidet </v>
      </c>
      <c r="AD89" s="146">
        <f t="shared" si="3"/>
        <v>1</v>
      </c>
    </row>
    <row r="90" spans="1:30" ht="22.8" x14ac:dyDescent="0.3">
      <c r="A90" s="914"/>
      <c r="B90" s="142" t="s">
        <v>482</v>
      </c>
      <c r="C90" s="143">
        <v>0</v>
      </c>
      <c r="E90" s="914"/>
      <c r="F90" s="142" t="s">
        <v>482</v>
      </c>
      <c r="G90" s="143">
        <v>0</v>
      </c>
      <c r="I90" s="914"/>
      <c r="J90" s="142" t="s">
        <v>482</v>
      </c>
      <c r="K90" s="143">
        <v>0</v>
      </c>
      <c r="M90" s="914"/>
      <c r="N90" s="142" t="s">
        <v>482</v>
      </c>
      <c r="O90" s="143">
        <v>0</v>
      </c>
      <c r="Q90" s="914"/>
      <c r="R90" s="142" t="s">
        <v>482</v>
      </c>
      <c r="S90" s="143">
        <v>0</v>
      </c>
      <c r="U90" s="914"/>
      <c r="V90" s="142" t="s">
        <v>482</v>
      </c>
      <c r="W90" s="143">
        <v>0</v>
      </c>
      <c r="Y90" s="914"/>
      <c r="Z90" s="142" t="s">
        <v>482</v>
      </c>
      <c r="AA90" s="143">
        <v>0</v>
      </c>
      <c r="AC90" s="147" t="str">
        <f t="shared" si="2"/>
        <v xml:space="preserve">7406  Urine bottle </v>
      </c>
      <c r="AD90" s="146">
        <f t="shared" si="3"/>
        <v>0</v>
      </c>
    </row>
    <row r="91" spans="1:30" ht="34.200000000000003" x14ac:dyDescent="0.3">
      <c r="A91" s="914"/>
      <c r="B91" s="142" t="s">
        <v>483</v>
      </c>
      <c r="C91" s="143">
        <v>0</v>
      </c>
      <c r="E91" s="914"/>
      <c r="F91" s="142" t="s">
        <v>483</v>
      </c>
      <c r="G91" s="143">
        <v>1</v>
      </c>
      <c r="I91" s="914"/>
      <c r="J91" s="142" t="s">
        <v>483</v>
      </c>
      <c r="K91" s="143">
        <v>0</v>
      </c>
      <c r="M91" s="914"/>
      <c r="N91" s="142" t="s">
        <v>483</v>
      </c>
      <c r="O91" s="143">
        <v>0</v>
      </c>
      <c r="Q91" s="914"/>
      <c r="R91" s="142" t="s">
        <v>483</v>
      </c>
      <c r="S91" s="143">
        <v>0</v>
      </c>
      <c r="U91" s="914"/>
      <c r="V91" s="142" t="s">
        <v>483</v>
      </c>
      <c r="W91" s="143">
        <v>0</v>
      </c>
      <c r="Y91" s="914"/>
      <c r="Z91" s="142" t="s">
        <v>483</v>
      </c>
      <c r="AA91" s="143">
        <v>1</v>
      </c>
      <c r="AC91" s="147" t="str">
        <f t="shared" si="2"/>
        <v xml:space="preserve">7407  Specialised toilets </v>
      </c>
      <c r="AD91" s="146">
        <f t="shared" si="3"/>
        <v>2</v>
      </c>
    </row>
    <row r="92" spans="1:30" ht="57" x14ac:dyDescent="0.3">
      <c r="A92" s="914"/>
      <c r="B92" s="142" t="s">
        <v>484</v>
      </c>
      <c r="C92" s="143">
        <v>0</v>
      </c>
      <c r="E92" s="914"/>
      <c r="F92" s="142" t="s">
        <v>484</v>
      </c>
      <c r="G92" s="143">
        <v>0</v>
      </c>
      <c r="I92" s="914"/>
      <c r="J92" s="142" t="s">
        <v>484</v>
      </c>
      <c r="K92" s="143">
        <v>0</v>
      </c>
      <c r="M92" s="914"/>
      <c r="N92" s="142" t="s">
        <v>484</v>
      </c>
      <c r="O92" s="143">
        <v>0</v>
      </c>
      <c r="Q92" s="914"/>
      <c r="R92" s="142" t="s">
        <v>484</v>
      </c>
      <c r="S92" s="143">
        <v>0</v>
      </c>
      <c r="U92" s="914"/>
      <c r="V92" s="142" t="s">
        <v>484</v>
      </c>
      <c r="W92" s="143">
        <v>0</v>
      </c>
      <c r="Y92" s="914"/>
      <c r="Z92" s="142" t="s">
        <v>484</v>
      </c>
      <c r="AA92" s="143">
        <v>0</v>
      </c>
      <c r="AC92" s="147" t="str">
        <f t="shared" si="2"/>
        <v>7408 Assistive products for bowel irrigation</v>
      </c>
      <c r="AD92" s="146">
        <f t="shared" si="3"/>
        <v>0</v>
      </c>
    </row>
    <row r="93" spans="1:30" ht="34.200000000000003" x14ac:dyDescent="0.3">
      <c r="A93" s="914"/>
      <c r="B93" s="142" t="s">
        <v>485</v>
      </c>
      <c r="C93" s="143">
        <v>1</v>
      </c>
      <c r="E93" s="914"/>
      <c r="F93" s="142" t="s">
        <v>485</v>
      </c>
      <c r="G93" s="143">
        <v>2</v>
      </c>
      <c r="I93" s="914"/>
      <c r="J93" s="142" t="s">
        <v>485</v>
      </c>
      <c r="K93" s="143">
        <v>0</v>
      </c>
      <c r="M93" s="914"/>
      <c r="N93" s="142" t="s">
        <v>485</v>
      </c>
      <c r="O93" s="143">
        <v>0</v>
      </c>
      <c r="Q93" s="914"/>
      <c r="R93" s="142" t="s">
        <v>485</v>
      </c>
      <c r="S93" s="143">
        <v>0</v>
      </c>
      <c r="U93" s="914"/>
      <c r="V93" s="142" t="s">
        <v>485</v>
      </c>
      <c r="W93" s="143">
        <v>0</v>
      </c>
      <c r="Y93" s="914"/>
      <c r="Z93" s="142" t="s">
        <v>485</v>
      </c>
      <c r="AA93" s="143">
        <v>0</v>
      </c>
      <c r="AC93" s="147" t="str">
        <f t="shared" si="2"/>
        <v xml:space="preserve">7501  Specialised bath </v>
      </c>
      <c r="AD93" s="146">
        <f t="shared" si="3"/>
        <v>3</v>
      </c>
    </row>
    <row r="94" spans="1:30" ht="34.200000000000003" x14ac:dyDescent="0.3">
      <c r="A94" s="914"/>
      <c r="B94" s="142" t="s">
        <v>486</v>
      </c>
      <c r="C94" s="143">
        <v>4</v>
      </c>
      <c r="E94" s="914"/>
      <c r="F94" s="142" t="s">
        <v>486</v>
      </c>
      <c r="G94" s="143">
        <v>1</v>
      </c>
      <c r="I94" s="914"/>
      <c r="J94" s="142" t="s">
        <v>486</v>
      </c>
      <c r="K94" s="143">
        <v>0</v>
      </c>
      <c r="M94" s="914"/>
      <c r="N94" s="142" t="s">
        <v>486</v>
      </c>
      <c r="O94" s="143">
        <v>1</v>
      </c>
      <c r="Q94" s="914"/>
      <c r="R94" s="142" t="s">
        <v>486</v>
      </c>
      <c r="S94" s="143">
        <v>0</v>
      </c>
      <c r="U94" s="914"/>
      <c r="V94" s="142" t="s">
        <v>486</v>
      </c>
      <c r="W94" s="143">
        <v>0</v>
      </c>
      <c r="Y94" s="914"/>
      <c r="Z94" s="142" t="s">
        <v>486</v>
      </c>
      <c r="AA94" s="143">
        <v>0</v>
      </c>
      <c r="AC94" s="147" t="str">
        <f t="shared" si="2"/>
        <v xml:space="preserve">7502  Powered bath aids </v>
      </c>
      <c r="AD94" s="146">
        <f t="shared" si="3"/>
        <v>6</v>
      </c>
    </row>
    <row r="95" spans="1:30" ht="34.200000000000003" x14ac:dyDescent="0.3">
      <c r="A95" s="914"/>
      <c r="B95" s="142" t="s">
        <v>487</v>
      </c>
      <c r="C95" s="143">
        <v>3</v>
      </c>
      <c r="E95" s="914"/>
      <c r="F95" s="142" t="s">
        <v>487</v>
      </c>
      <c r="G95" s="143">
        <v>4</v>
      </c>
      <c r="I95" s="914"/>
      <c r="J95" s="142" t="s">
        <v>487</v>
      </c>
      <c r="K95" s="143">
        <v>0</v>
      </c>
      <c r="M95" s="914"/>
      <c r="N95" s="142" t="s">
        <v>487</v>
      </c>
      <c r="O95" s="143">
        <v>0</v>
      </c>
      <c r="Q95" s="914"/>
      <c r="R95" s="142" t="s">
        <v>487</v>
      </c>
      <c r="S95" s="143">
        <v>0</v>
      </c>
      <c r="U95" s="914"/>
      <c r="V95" s="142" t="s">
        <v>487</v>
      </c>
      <c r="W95" s="143">
        <v>1</v>
      </c>
      <c r="Y95" s="914"/>
      <c r="Z95" s="142" t="s">
        <v>487</v>
      </c>
      <c r="AA95" s="143">
        <v>0</v>
      </c>
      <c r="AC95" s="147" t="str">
        <f t="shared" si="2"/>
        <v xml:space="preserve">7503  Manual bath aids  </v>
      </c>
      <c r="AD95" s="146">
        <f t="shared" si="3"/>
        <v>8</v>
      </c>
    </row>
    <row r="96" spans="1:30" ht="34.200000000000003" x14ac:dyDescent="0.3">
      <c r="A96" s="914"/>
      <c r="B96" s="142" t="s">
        <v>488</v>
      </c>
      <c r="C96" s="143">
        <v>14</v>
      </c>
      <c r="E96" s="914"/>
      <c r="F96" s="142" t="s">
        <v>488</v>
      </c>
      <c r="G96" s="143">
        <v>7</v>
      </c>
      <c r="I96" s="914"/>
      <c r="J96" s="142" t="s">
        <v>488</v>
      </c>
      <c r="K96" s="143">
        <v>3</v>
      </c>
      <c r="M96" s="914"/>
      <c r="N96" s="142" t="s">
        <v>488</v>
      </c>
      <c r="O96" s="143">
        <v>3</v>
      </c>
      <c r="Q96" s="914"/>
      <c r="R96" s="142" t="s">
        <v>488</v>
      </c>
      <c r="S96" s="143">
        <v>0</v>
      </c>
      <c r="U96" s="914"/>
      <c r="V96" s="142" t="s">
        <v>488</v>
      </c>
      <c r="W96" s="143">
        <v>0</v>
      </c>
      <c r="Y96" s="914"/>
      <c r="Z96" s="142" t="s">
        <v>488</v>
      </c>
      <c r="AA96" s="143">
        <v>0</v>
      </c>
      <c r="AC96" s="147" t="str">
        <f t="shared" si="2"/>
        <v xml:space="preserve">7504  Shower aids  </v>
      </c>
      <c r="AD96" s="146">
        <f t="shared" si="3"/>
        <v>27</v>
      </c>
    </row>
    <row r="97" spans="1:30" ht="45.6" x14ac:dyDescent="0.3">
      <c r="A97" s="914"/>
      <c r="B97" s="142" t="s">
        <v>489</v>
      </c>
      <c r="C97" s="143">
        <v>2</v>
      </c>
      <c r="E97" s="914"/>
      <c r="F97" s="142" t="s">
        <v>489</v>
      </c>
      <c r="G97" s="143">
        <v>5</v>
      </c>
      <c r="I97" s="914"/>
      <c r="J97" s="142" t="s">
        <v>489</v>
      </c>
      <c r="K97" s="143">
        <v>1</v>
      </c>
      <c r="M97" s="914"/>
      <c r="N97" s="142" t="s">
        <v>489</v>
      </c>
      <c r="O97" s="143">
        <v>1</v>
      </c>
      <c r="Q97" s="914"/>
      <c r="R97" s="142" t="s">
        <v>489</v>
      </c>
      <c r="S97" s="143">
        <v>1</v>
      </c>
      <c r="U97" s="914"/>
      <c r="V97" s="142" t="s">
        <v>489</v>
      </c>
      <c r="W97" s="143">
        <v>0</v>
      </c>
      <c r="Y97" s="914"/>
      <c r="Z97" s="142" t="s">
        <v>489</v>
      </c>
      <c r="AA97" s="143">
        <v>0</v>
      </c>
      <c r="AC97" s="147" t="str">
        <f t="shared" si="2"/>
        <v xml:space="preserve">7505  Bathroom grab rails and bars </v>
      </c>
      <c r="AD97" s="146">
        <f t="shared" si="3"/>
        <v>10</v>
      </c>
    </row>
    <row r="98" spans="1:30" ht="34.200000000000003" x14ac:dyDescent="0.3">
      <c r="A98" s="914"/>
      <c r="B98" s="142" t="s">
        <v>490</v>
      </c>
      <c r="C98" s="143">
        <v>1</v>
      </c>
      <c r="E98" s="914"/>
      <c r="F98" s="142" t="s">
        <v>490</v>
      </c>
      <c r="G98" s="143">
        <v>0</v>
      </c>
      <c r="I98" s="914"/>
      <c r="J98" s="142" t="s">
        <v>490</v>
      </c>
      <c r="K98" s="143">
        <v>0</v>
      </c>
      <c r="M98" s="914"/>
      <c r="N98" s="142" t="s">
        <v>490</v>
      </c>
      <c r="O98" s="143">
        <v>1</v>
      </c>
      <c r="Q98" s="914"/>
      <c r="R98" s="142" t="s">
        <v>490</v>
      </c>
      <c r="S98" s="143">
        <v>1</v>
      </c>
      <c r="U98" s="914"/>
      <c r="V98" s="142" t="s">
        <v>490</v>
      </c>
      <c r="W98" s="143">
        <v>0</v>
      </c>
      <c r="Y98" s="914"/>
      <c r="Z98" s="142" t="s">
        <v>490</v>
      </c>
      <c r="AA98" s="143">
        <v>0</v>
      </c>
      <c r="AC98" s="147" t="str">
        <f t="shared" si="2"/>
        <v xml:space="preserve">7506  Adapted wash basin  </v>
      </c>
      <c r="AD98" s="146">
        <f t="shared" si="3"/>
        <v>3</v>
      </c>
    </row>
    <row r="99" spans="1:30" ht="34.200000000000003" x14ac:dyDescent="0.3">
      <c r="A99" s="914"/>
      <c r="B99" s="142" t="s">
        <v>491</v>
      </c>
      <c r="C99" s="143">
        <v>6</v>
      </c>
      <c r="E99" s="914"/>
      <c r="F99" s="142" t="s">
        <v>491</v>
      </c>
      <c r="G99" s="143">
        <v>1</v>
      </c>
      <c r="I99" s="914"/>
      <c r="J99" s="142" t="s">
        <v>491</v>
      </c>
      <c r="K99" s="143">
        <v>1</v>
      </c>
      <c r="M99" s="914"/>
      <c r="N99" s="142" t="s">
        <v>491</v>
      </c>
      <c r="O99" s="143">
        <v>0</v>
      </c>
      <c r="Q99" s="914"/>
      <c r="R99" s="142" t="s">
        <v>491</v>
      </c>
      <c r="S99" s="143">
        <v>0</v>
      </c>
      <c r="U99" s="914"/>
      <c r="V99" s="142" t="s">
        <v>491</v>
      </c>
      <c r="W99" s="143">
        <v>0</v>
      </c>
      <c r="Y99" s="914"/>
      <c r="Z99" s="142" t="s">
        <v>491</v>
      </c>
      <c r="AA99" s="143">
        <v>0</v>
      </c>
      <c r="AC99" s="147" t="str">
        <f t="shared" si="2"/>
        <v xml:space="preserve">7507  Adapted shower </v>
      </c>
      <c r="AD99" s="146">
        <f t="shared" si="3"/>
        <v>8</v>
      </c>
    </row>
    <row r="100" spans="1:30" ht="34.200000000000003" x14ac:dyDescent="0.3">
      <c r="A100" s="914"/>
      <c r="B100" s="142" t="s">
        <v>492</v>
      </c>
      <c r="C100" s="143">
        <v>15</v>
      </c>
      <c r="E100" s="914"/>
      <c r="F100" s="142" t="s">
        <v>492</v>
      </c>
      <c r="G100" s="143">
        <v>12</v>
      </c>
      <c r="I100" s="914"/>
      <c r="J100" s="142" t="s">
        <v>492</v>
      </c>
      <c r="K100" s="143">
        <v>1</v>
      </c>
      <c r="M100" s="914"/>
      <c r="N100" s="142" t="s">
        <v>492</v>
      </c>
      <c r="O100" s="143">
        <v>0</v>
      </c>
      <c r="Q100" s="914"/>
      <c r="R100" s="142" t="s">
        <v>492</v>
      </c>
      <c r="S100" s="143">
        <v>1</v>
      </c>
      <c r="U100" s="914"/>
      <c r="V100" s="142" t="s">
        <v>492</v>
      </c>
      <c r="W100" s="143">
        <v>0</v>
      </c>
      <c r="Y100" s="914"/>
      <c r="Z100" s="142" t="s">
        <v>492</v>
      </c>
      <c r="AA100" s="143">
        <v>0</v>
      </c>
      <c r="AC100" s="147" t="str">
        <f t="shared" si="2"/>
        <v xml:space="preserve">7601  Specialised chairs </v>
      </c>
      <c r="AD100" s="146">
        <f t="shared" si="3"/>
        <v>29</v>
      </c>
    </row>
    <row r="101" spans="1:30" ht="22.8" x14ac:dyDescent="0.3">
      <c r="A101" s="914"/>
      <c r="B101" s="142" t="s">
        <v>493</v>
      </c>
      <c r="C101" s="143">
        <v>0</v>
      </c>
      <c r="E101" s="914"/>
      <c r="F101" s="142" t="s">
        <v>493</v>
      </c>
      <c r="G101" s="143">
        <v>1</v>
      </c>
      <c r="I101" s="914"/>
      <c r="J101" s="142" t="s">
        <v>493</v>
      </c>
      <c r="K101" s="143">
        <v>0</v>
      </c>
      <c r="M101" s="914"/>
      <c r="N101" s="142" t="s">
        <v>493</v>
      </c>
      <c r="O101" s="143">
        <v>0</v>
      </c>
      <c r="Q101" s="914"/>
      <c r="R101" s="142" t="s">
        <v>493</v>
      </c>
      <c r="S101" s="143">
        <v>0</v>
      </c>
      <c r="U101" s="914"/>
      <c r="V101" s="142" t="s">
        <v>493</v>
      </c>
      <c r="W101" s="143">
        <v>0</v>
      </c>
      <c r="Y101" s="914"/>
      <c r="Z101" s="142" t="s">
        <v>493</v>
      </c>
      <c r="AA101" s="143">
        <v>0</v>
      </c>
      <c r="AC101" s="147" t="str">
        <f t="shared" si="2"/>
        <v xml:space="preserve">7602  Car seats </v>
      </c>
      <c r="AD101" s="146">
        <f t="shared" si="3"/>
        <v>1</v>
      </c>
    </row>
    <row r="102" spans="1:30" ht="34.200000000000003" x14ac:dyDescent="0.3">
      <c r="A102" s="914"/>
      <c r="B102" s="142" t="s">
        <v>494</v>
      </c>
      <c r="C102" s="143">
        <v>3</v>
      </c>
      <c r="E102" s="914"/>
      <c r="F102" s="142" t="s">
        <v>494</v>
      </c>
      <c r="G102" s="143">
        <v>2</v>
      </c>
      <c r="I102" s="914"/>
      <c r="J102" s="142" t="s">
        <v>494</v>
      </c>
      <c r="K102" s="143">
        <v>1</v>
      </c>
      <c r="M102" s="914"/>
      <c r="N102" s="142" t="s">
        <v>494</v>
      </c>
      <c r="O102" s="143">
        <v>0</v>
      </c>
      <c r="Q102" s="914"/>
      <c r="R102" s="142" t="s">
        <v>494</v>
      </c>
      <c r="S102" s="143">
        <v>0</v>
      </c>
      <c r="U102" s="914"/>
      <c r="V102" s="142" t="s">
        <v>494</v>
      </c>
      <c r="W102" s="143">
        <v>0</v>
      </c>
      <c r="Y102" s="914"/>
      <c r="Z102" s="142" t="s">
        <v>494</v>
      </c>
      <c r="AA102" s="143">
        <v>0</v>
      </c>
      <c r="AC102" s="147" t="str">
        <f t="shared" si="2"/>
        <v xml:space="preserve">7603  High chairs for children </v>
      </c>
      <c r="AD102" s="146">
        <f t="shared" si="3"/>
        <v>6</v>
      </c>
    </row>
    <row r="103" spans="1:30" ht="45.6" x14ac:dyDescent="0.3">
      <c r="A103" s="914"/>
      <c r="B103" s="142" t="s">
        <v>495</v>
      </c>
      <c r="C103" s="143">
        <v>1</v>
      </c>
      <c r="E103" s="914"/>
      <c r="F103" s="142" t="s">
        <v>495</v>
      </c>
      <c r="G103" s="143">
        <v>1</v>
      </c>
      <c r="I103" s="914"/>
      <c r="J103" s="142" t="s">
        <v>495</v>
      </c>
      <c r="K103" s="143">
        <v>0</v>
      </c>
      <c r="M103" s="914"/>
      <c r="N103" s="142" t="s">
        <v>495</v>
      </c>
      <c r="O103" s="143">
        <v>2</v>
      </c>
      <c r="Q103" s="914"/>
      <c r="R103" s="142" t="s">
        <v>495</v>
      </c>
      <c r="S103" s="143">
        <v>0</v>
      </c>
      <c r="U103" s="914"/>
      <c r="V103" s="142" t="s">
        <v>495</v>
      </c>
      <c r="W103" s="143">
        <v>0</v>
      </c>
      <c r="Y103" s="914"/>
      <c r="Z103" s="142" t="s">
        <v>495</v>
      </c>
      <c r="AA103" s="143">
        <v>0</v>
      </c>
      <c r="AC103" s="147" t="str">
        <f t="shared" si="2"/>
        <v xml:space="preserve">7604  Pressure relieving cushions </v>
      </c>
      <c r="AD103" s="146">
        <f t="shared" si="3"/>
        <v>4</v>
      </c>
    </row>
    <row r="104" spans="1:30" ht="22.8" x14ac:dyDescent="0.3">
      <c r="A104" s="914"/>
      <c r="B104" s="142" t="s">
        <v>496</v>
      </c>
      <c r="C104" s="143">
        <v>0</v>
      </c>
      <c r="E104" s="914"/>
      <c r="F104" s="142" t="s">
        <v>496</v>
      </c>
      <c r="G104" s="143">
        <v>0</v>
      </c>
      <c r="I104" s="914"/>
      <c r="J104" s="142" t="s">
        <v>496</v>
      </c>
      <c r="K104" s="143">
        <v>0</v>
      </c>
      <c r="M104" s="914"/>
      <c r="N104" s="142" t="s">
        <v>496</v>
      </c>
      <c r="O104" s="143">
        <v>0</v>
      </c>
      <c r="Q104" s="914"/>
      <c r="R104" s="142" t="s">
        <v>496</v>
      </c>
      <c r="S104" s="143">
        <v>0</v>
      </c>
      <c r="U104" s="914"/>
      <c r="V104" s="142" t="s">
        <v>496</v>
      </c>
      <c r="W104" s="143">
        <v>0</v>
      </c>
      <c r="Y104" s="914"/>
      <c r="Z104" s="142" t="s">
        <v>496</v>
      </c>
      <c r="AA104" s="143">
        <v>0</v>
      </c>
      <c r="AC104" s="147" t="str">
        <f t="shared" si="2"/>
        <v xml:space="preserve">7605  Wedges  </v>
      </c>
      <c r="AD104" s="146">
        <f t="shared" si="3"/>
        <v>0</v>
      </c>
    </row>
    <row r="105" spans="1:30" ht="22.8" x14ac:dyDescent="0.3">
      <c r="A105" s="914"/>
      <c r="B105" s="142" t="s">
        <v>497</v>
      </c>
      <c r="C105" s="143">
        <v>1</v>
      </c>
      <c r="E105" s="914"/>
      <c r="F105" s="142" t="s">
        <v>497</v>
      </c>
      <c r="G105" s="143">
        <v>0</v>
      </c>
      <c r="I105" s="914"/>
      <c r="J105" s="142" t="s">
        <v>497</v>
      </c>
      <c r="K105" s="143">
        <v>0</v>
      </c>
      <c r="M105" s="914"/>
      <c r="N105" s="142" t="s">
        <v>497</v>
      </c>
      <c r="O105" s="143">
        <v>0</v>
      </c>
      <c r="Q105" s="914"/>
      <c r="R105" s="142" t="s">
        <v>497</v>
      </c>
      <c r="S105" s="143">
        <v>0</v>
      </c>
      <c r="U105" s="914"/>
      <c r="V105" s="142" t="s">
        <v>497</v>
      </c>
      <c r="W105" s="143">
        <v>0</v>
      </c>
      <c r="Y105" s="914"/>
      <c r="Z105" s="142" t="s">
        <v>497</v>
      </c>
      <c r="AA105" s="143">
        <v>0</v>
      </c>
      <c r="AC105" s="147" t="str">
        <f t="shared" si="2"/>
        <v xml:space="preserve">7606  Chair raiser  </v>
      </c>
      <c r="AD105" s="146">
        <f t="shared" si="3"/>
        <v>1</v>
      </c>
    </row>
    <row r="106" spans="1:30" ht="57" x14ac:dyDescent="0.3">
      <c r="A106" s="914"/>
      <c r="B106" s="142" t="s">
        <v>498</v>
      </c>
      <c r="C106" s="143">
        <v>1</v>
      </c>
      <c r="E106" s="914"/>
      <c r="F106" s="142" t="s">
        <v>498</v>
      </c>
      <c r="G106" s="143">
        <v>3</v>
      </c>
      <c r="I106" s="914"/>
      <c r="J106" s="142" t="s">
        <v>498</v>
      </c>
      <c r="K106" s="143">
        <v>2</v>
      </c>
      <c r="M106" s="914"/>
      <c r="N106" s="142" t="s">
        <v>498</v>
      </c>
      <c r="O106" s="143">
        <v>1</v>
      </c>
      <c r="Q106" s="914"/>
      <c r="R106" s="142" t="s">
        <v>498</v>
      </c>
      <c r="S106" s="143">
        <v>0</v>
      </c>
      <c r="U106" s="914"/>
      <c r="V106" s="142" t="s">
        <v>498</v>
      </c>
      <c r="W106" s="143">
        <v>0</v>
      </c>
      <c r="Y106" s="914"/>
      <c r="Z106" s="142" t="s">
        <v>498</v>
      </c>
      <c r="AA106" s="143">
        <v>0</v>
      </c>
      <c r="AC106" s="147" t="str">
        <f t="shared" si="2"/>
        <v xml:space="preserve">7607  Custom specialised seating insert  </v>
      </c>
      <c r="AD106" s="146">
        <f t="shared" si="3"/>
        <v>7</v>
      </c>
    </row>
    <row r="107" spans="1:30" ht="57" x14ac:dyDescent="0.3">
      <c r="A107" s="914"/>
      <c r="B107" s="142" t="s">
        <v>499</v>
      </c>
      <c r="C107" s="143">
        <v>1</v>
      </c>
      <c r="E107" s="914"/>
      <c r="F107" s="142" t="s">
        <v>499</v>
      </c>
      <c r="G107" s="143">
        <v>0</v>
      </c>
      <c r="I107" s="914"/>
      <c r="J107" s="142" t="s">
        <v>499</v>
      </c>
      <c r="K107" s="143">
        <v>0</v>
      </c>
      <c r="M107" s="914"/>
      <c r="N107" s="142" t="s">
        <v>499</v>
      </c>
      <c r="O107" s="143">
        <v>0</v>
      </c>
      <c r="Q107" s="914"/>
      <c r="R107" s="142" t="s">
        <v>499</v>
      </c>
      <c r="S107" s="143">
        <v>0</v>
      </c>
      <c r="U107" s="914"/>
      <c r="V107" s="142" t="s">
        <v>499</v>
      </c>
      <c r="W107" s="143">
        <v>0</v>
      </c>
      <c r="Y107" s="914"/>
      <c r="Z107" s="142" t="s">
        <v>499</v>
      </c>
      <c r="AA107" s="143">
        <v>0</v>
      </c>
      <c r="AC107" s="147" t="str">
        <f t="shared" si="2"/>
        <v xml:space="preserve">7608  Devices for supporting the legs or feet </v>
      </c>
      <c r="AD107" s="146">
        <f t="shared" si="3"/>
        <v>1</v>
      </c>
    </row>
    <row r="108" spans="1:30" ht="34.200000000000003" x14ac:dyDescent="0.3">
      <c r="A108" s="914"/>
      <c r="B108" s="142" t="s">
        <v>500</v>
      </c>
      <c r="C108" s="143">
        <v>0</v>
      </c>
      <c r="E108" s="914"/>
      <c r="F108" s="142" t="s">
        <v>500</v>
      </c>
      <c r="G108" s="143">
        <v>0</v>
      </c>
      <c r="I108" s="914"/>
      <c r="J108" s="142" t="s">
        <v>500</v>
      </c>
      <c r="K108" s="143">
        <v>0</v>
      </c>
      <c r="M108" s="914"/>
      <c r="N108" s="142" t="s">
        <v>500</v>
      </c>
      <c r="O108" s="143">
        <v>0</v>
      </c>
      <c r="Q108" s="914"/>
      <c r="R108" s="142" t="s">
        <v>500</v>
      </c>
      <c r="S108" s="143">
        <v>0</v>
      </c>
      <c r="U108" s="914"/>
      <c r="V108" s="142" t="s">
        <v>500</v>
      </c>
      <c r="W108" s="143">
        <v>0</v>
      </c>
      <c r="Y108" s="914"/>
      <c r="Z108" s="142" t="s">
        <v>500</v>
      </c>
      <c r="AA108" s="143">
        <v>0</v>
      </c>
      <c r="AC108" s="147" t="str">
        <f t="shared" si="2"/>
        <v xml:space="preserve">7701  Parallel bars </v>
      </c>
      <c r="AD108" s="146">
        <f t="shared" si="3"/>
        <v>0</v>
      </c>
    </row>
    <row r="109" spans="1:30" ht="34.200000000000003" x14ac:dyDescent="0.3">
      <c r="A109" s="914"/>
      <c r="B109" s="142" t="s">
        <v>501</v>
      </c>
      <c r="C109" s="143">
        <v>4</v>
      </c>
      <c r="E109" s="914"/>
      <c r="F109" s="142" t="s">
        <v>501</v>
      </c>
      <c r="G109" s="143">
        <v>4</v>
      </c>
      <c r="I109" s="914"/>
      <c r="J109" s="142" t="s">
        <v>501</v>
      </c>
      <c r="K109" s="143">
        <v>0</v>
      </c>
      <c r="M109" s="914"/>
      <c r="N109" s="142" t="s">
        <v>501</v>
      </c>
      <c r="O109" s="143">
        <v>0</v>
      </c>
      <c r="Q109" s="914"/>
      <c r="R109" s="142" t="s">
        <v>501</v>
      </c>
      <c r="S109" s="143">
        <v>0</v>
      </c>
      <c r="U109" s="914"/>
      <c r="V109" s="142" t="s">
        <v>501</v>
      </c>
      <c r="W109" s="143">
        <v>0</v>
      </c>
      <c r="Y109" s="914"/>
      <c r="Z109" s="142" t="s">
        <v>501</v>
      </c>
      <c r="AA109" s="143">
        <v>0</v>
      </c>
      <c r="AC109" s="147" t="str">
        <f t="shared" si="2"/>
        <v xml:space="preserve">7702  Standing frame </v>
      </c>
      <c r="AD109" s="146">
        <f t="shared" si="3"/>
        <v>8</v>
      </c>
    </row>
    <row r="110" spans="1:30" ht="45.6" x14ac:dyDescent="0.3">
      <c r="A110" s="914"/>
      <c r="B110" s="142" t="s">
        <v>502</v>
      </c>
      <c r="C110" s="143">
        <v>0</v>
      </c>
      <c r="E110" s="914"/>
      <c r="F110" s="142" t="s">
        <v>502</v>
      </c>
      <c r="G110" s="143">
        <v>0</v>
      </c>
      <c r="I110" s="914"/>
      <c r="J110" s="142" t="s">
        <v>502</v>
      </c>
      <c r="K110" s="143">
        <v>0</v>
      </c>
      <c r="M110" s="914"/>
      <c r="N110" s="142" t="s">
        <v>502</v>
      </c>
      <c r="O110" s="143">
        <v>0</v>
      </c>
      <c r="Q110" s="914"/>
      <c r="R110" s="142" t="s">
        <v>502</v>
      </c>
      <c r="S110" s="143">
        <v>0</v>
      </c>
      <c r="U110" s="914"/>
      <c r="V110" s="142" t="s">
        <v>502</v>
      </c>
      <c r="W110" s="143">
        <v>0</v>
      </c>
      <c r="Y110" s="914"/>
      <c r="Z110" s="142" t="s">
        <v>502</v>
      </c>
      <c r="AA110" s="143">
        <v>0</v>
      </c>
      <c r="AC110" s="147" t="str">
        <f t="shared" si="2"/>
        <v xml:space="preserve">7703  Powered standing frame </v>
      </c>
      <c r="AD110" s="146">
        <f t="shared" si="3"/>
        <v>0</v>
      </c>
    </row>
    <row r="111" spans="1:30" ht="34.200000000000003" x14ac:dyDescent="0.3">
      <c r="A111" s="914"/>
      <c r="B111" s="142" t="s">
        <v>503</v>
      </c>
      <c r="C111" s="143">
        <v>0</v>
      </c>
      <c r="E111" s="914"/>
      <c r="F111" s="142" t="s">
        <v>503</v>
      </c>
      <c r="G111" s="143">
        <v>0</v>
      </c>
      <c r="I111" s="914"/>
      <c r="J111" s="142" t="s">
        <v>503</v>
      </c>
      <c r="K111" s="143">
        <v>0</v>
      </c>
      <c r="M111" s="914"/>
      <c r="N111" s="142" t="s">
        <v>503</v>
      </c>
      <c r="O111" s="143">
        <v>0</v>
      </c>
      <c r="Q111" s="914"/>
      <c r="R111" s="142" t="s">
        <v>503</v>
      </c>
      <c r="S111" s="143">
        <v>0</v>
      </c>
      <c r="U111" s="914"/>
      <c r="V111" s="142" t="s">
        <v>503</v>
      </c>
      <c r="W111" s="143">
        <v>0</v>
      </c>
      <c r="Y111" s="914"/>
      <c r="Z111" s="142" t="s">
        <v>503</v>
      </c>
      <c r="AA111" s="143">
        <v>0</v>
      </c>
      <c r="AC111" s="147" t="str">
        <f t="shared" si="2"/>
        <v xml:space="preserve">7704  Sit to stand frame </v>
      </c>
      <c r="AD111" s="146">
        <f t="shared" si="3"/>
        <v>0</v>
      </c>
    </row>
    <row r="112" spans="1:30" ht="34.200000000000003" x14ac:dyDescent="0.3">
      <c r="A112" s="914"/>
      <c r="B112" s="142" t="s">
        <v>504</v>
      </c>
      <c r="C112" s="143">
        <v>3</v>
      </c>
      <c r="E112" s="914"/>
      <c r="F112" s="142" t="s">
        <v>504</v>
      </c>
      <c r="G112" s="143">
        <v>0</v>
      </c>
      <c r="I112" s="914"/>
      <c r="J112" s="142" t="s">
        <v>504</v>
      </c>
      <c r="K112" s="143">
        <v>0</v>
      </c>
      <c r="M112" s="914"/>
      <c r="N112" s="142" t="s">
        <v>504</v>
      </c>
      <c r="O112" s="143">
        <v>0</v>
      </c>
      <c r="Q112" s="914"/>
      <c r="R112" s="142" t="s">
        <v>504</v>
      </c>
      <c r="S112" s="143">
        <v>2</v>
      </c>
      <c r="U112" s="914"/>
      <c r="V112" s="142" t="s">
        <v>504</v>
      </c>
      <c r="W112" s="143">
        <v>0</v>
      </c>
      <c r="Y112" s="914"/>
      <c r="Z112" s="142" t="s">
        <v>504</v>
      </c>
      <c r="AA112" s="143">
        <v>0</v>
      </c>
      <c r="AC112" s="147" t="str">
        <f t="shared" si="2"/>
        <v xml:space="preserve">7800  Environmental control  </v>
      </c>
      <c r="AD112" s="146">
        <f t="shared" si="3"/>
        <v>5</v>
      </c>
    </row>
    <row r="113" spans="1:30" ht="34.200000000000003" x14ac:dyDescent="0.3">
      <c r="A113" s="914"/>
      <c r="B113" s="142" t="s">
        <v>505</v>
      </c>
      <c r="C113" s="143">
        <v>0</v>
      </c>
      <c r="E113" s="914"/>
      <c r="F113" s="142" t="s">
        <v>505</v>
      </c>
      <c r="G113" s="143">
        <v>0</v>
      </c>
      <c r="I113" s="914"/>
      <c r="J113" s="142" t="s">
        <v>505</v>
      </c>
      <c r="K113" s="143">
        <v>0</v>
      </c>
      <c r="M113" s="914"/>
      <c r="N113" s="142" t="s">
        <v>505</v>
      </c>
      <c r="O113" s="143">
        <v>0</v>
      </c>
      <c r="Q113" s="914"/>
      <c r="R113" s="142" t="s">
        <v>505</v>
      </c>
      <c r="S113" s="143">
        <v>0</v>
      </c>
      <c r="U113" s="914"/>
      <c r="V113" s="142" t="s">
        <v>505</v>
      </c>
      <c r="W113" s="143">
        <v>0</v>
      </c>
      <c r="Y113" s="914"/>
      <c r="Z113" s="142" t="s">
        <v>505</v>
      </c>
      <c r="AA113" s="143">
        <v>0</v>
      </c>
      <c r="AC113" s="147" t="str">
        <f t="shared" si="2"/>
        <v xml:space="preserve">7810  Monitoring systems </v>
      </c>
      <c r="AD113" s="146">
        <f t="shared" si="3"/>
        <v>0</v>
      </c>
    </row>
    <row r="114" spans="1:30" ht="34.200000000000003" x14ac:dyDescent="0.3">
      <c r="A114" s="914"/>
      <c r="B114" s="142" t="s">
        <v>506</v>
      </c>
      <c r="C114" s="143">
        <v>0</v>
      </c>
      <c r="E114" s="914"/>
      <c r="F114" s="142" t="s">
        <v>506</v>
      </c>
      <c r="G114" s="143">
        <v>0</v>
      </c>
      <c r="I114" s="914"/>
      <c r="J114" s="142" t="s">
        <v>506</v>
      </c>
      <c r="K114" s="143">
        <v>0</v>
      </c>
      <c r="M114" s="914"/>
      <c r="N114" s="142" t="s">
        <v>506</v>
      </c>
      <c r="O114" s="143">
        <v>0</v>
      </c>
      <c r="Q114" s="914"/>
      <c r="R114" s="142" t="s">
        <v>506</v>
      </c>
      <c r="S114" s="143">
        <v>0</v>
      </c>
      <c r="U114" s="914"/>
      <c r="V114" s="142" t="s">
        <v>506</v>
      </c>
      <c r="W114" s="143">
        <v>0</v>
      </c>
      <c r="Y114" s="914"/>
      <c r="Z114" s="142" t="s">
        <v>506</v>
      </c>
      <c r="AA114" s="143">
        <v>0</v>
      </c>
      <c r="AC114" s="147" t="str">
        <f t="shared" si="2"/>
        <v xml:space="preserve">7820  Reading aids </v>
      </c>
      <c r="AD114" s="146">
        <f t="shared" si="3"/>
        <v>0</v>
      </c>
    </row>
    <row r="115" spans="1:30" ht="34.200000000000003" x14ac:dyDescent="0.3">
      <c r="A115" s="914"/>
      <c r="B115" s="142" t="s">
        <v>507</v>
      </c>
      <c r="C115" s="143">
        <v>2</v>
      </c>
      <c r="E115" s="914"/>
      <c r="F115" s="142" t="s">
        <v>507</v>
      </c>
      <c r="G115" s="143">
        <v>0</v>
      </c>
      <c r="I115" s="914"/>
      <c r="J115" s="142" t="s">
        <v>507</v>
      </c>
      <c r="K115" s="143">
        <v>0</v>
      </c>
      <c r="M115" s="914"/>
      <c r="N115" s="142" t="s">
        <v>507</v>
      </c>
      <c r="O115" s="143">
        <v>0</v>
      </c>
      <c r="Q115" s="914"/>
      <c r="R115" s="142" t="s">
        <v>507</v>
      </c>
      <c r="S115" s="143">
        <v>0</v>
      </c>
      <c r="U115" s="914"/>
      <c r="V115" s="142" t="s">
        <v>507</v>
      </c>
      <c r="W115" s="143">
        <v>0</v>
      </c>
      <c r="Y115" s="914"/>
      <c r="Z115" s="142" t="s">
        <v>507</v>
      </c>
      <c r="AA115" s="143">
        <v>0</v>
      </c>
      <c r="AC115" s="147" t="str">
        <f t="shared" si="2"/>
        <v xml:space="preserve">7825  Dressing aids </v>
      </c>
      <c r="AD115" s="146">
        <f t="shared" si="3"/>
        <v>2</v>
      </c>
    </row>
    <row r="116" spans="1:30" ht="34.200000000000003" x14ac:dyDescent="0.3">
      <c r="A116" s="914"/>
      <c r="B116" s="142" t="s">
        <v>508</v>
      </c>
      <c r="C116" s="143">
        <v>0</v>
      </c>
      <c r="E116" s="914"/>
      <c r="F116" s="142" t="s">
        <v>508</v>
      </c>
      <c r="G116" s="143">
        <v>0</v>
      </c>
      <c r="I116" s="914"/>
      <c r="J116" s="142" t="s">
        <v>508</v>
      </c>
      <c r="K116" s="143">
        <v>0</v>
      </c>
      <c r="M116" s="914"/>
      <c r="N116" s="142" t="s">
        <v>508</v>
      </c>
      <c r="O116" s="143">
        <v>0</v>
      </c>
      <c r="Q116" s="914"/>
      <c r="R116" s="142" t="s">
        <v>508</v>
      </c>
      <c r="S116" s="143">
        <v>0</v>
      </c>
      <c r="U116" s="914"/>
      <c r="V116" s="142" t="s">
        <v>508</v>
      </c>
      <c r="W116" s="143">
        <v>0</v>
      </c>
      <c r="Y116" s="914"/>
      <c r="Z116" s="142" t="s">
        <v>508</v>
      </c>
      <c r="AA116" s="143">
        <v>0</v>
      </c>
      <c r="AC116" s="147" t="str">
        <f t="shared" si="2"/>
        <v xml:space="preserve">7850  Feeding aids </v>
      </c>
      <c r="AD116" s="146">
        <f t="shared" si="3"/>
        <v>0</v>
      </c>
    </row>
    <row r="117" spans="1:30" ht="57" x14ac:dyDescent="0.3">
      <c r="A117" s="914"/>
      <c r="B117" s="142" t="s">
        <v>509</v>
      </c>
      <c r="C117" s="143">
        <v>0</v>
      </c>
      <c r="E117" s="914"/>
      <c r="F117" s="142" t="s">
        <v>509</v>
      </c>
      <c r="G117" s="143">
        <v>0</v>
      </c>
      <c r="I117" s="914"/>
      <c r="J117" s="142" t="s">
        <v>509</v>
      </c>
      <c r="K117" s="143">
        <v>0</v>
      </c>
      <c r="M117" s="914"/>
      <c r="N117" s="142" t="s">
        <v>509</v>
      </c>
      <c r="O117" s="143">
        <v>0</v>
      </c>
      <c r="Q117" s="914"/>
      <c r="R117" s="142" t="s">
        <v>509</v>
      </c>
      <c r="S117" s="143">
        <v>0</v>
      </c>
      <c r="U117" s="914"/>
      <c r="V117" s="142" t="s">
        <v>509</v>
      </c>
      <c r="W117" s="143">
        <v>0</v>
      </c>
      <c r="Y117" s="914"/>
      <c r="Z117" s="142" t="s">
        <v>509</v>
      </c>
      <c r="AA117" s="143">
        <v>0</v>
      </c>
      <c r="AC117" s="147" t="str">
        <f t="shared" si="2"/>
        <v xml:space="preserve">7851  Aids for administering medicines </v>
      </c>
      <c r="AD117" s="146">
        <f t="shared" si="3"/>
        <v>0</v>
      </c>
    </row>
    <row r="118" spans="1:30" ht="34.200000000000003" x14ac:dyDescent="0.3">
      <c r="A118" s="914"/>
      <c r="B118" s="142" t="s">
        <v>510</v>
      </c>
      <c r="C118" s="143">
        <v>0</v>
      </c>
      <c r="E118" s="914"/>
      <c r="F118" s="142" t="s">
        <v>510</v>
      </c>
      <c r="G118" s="143">
        <v>0</v>
      </c>
      <c r="I118" s="914"/>
      <c r="J118" s="142" t="s">
        <v>510</v>
      </c>
      <c r="K118" s="143">
        <v>0</v>
      </c>
      <c r="M118" s="914"/>
      <c r="N118" s="142" t="s">
        <v>510</v>
      </c>
      <c r="O118" s="143">
        <v>0</v>
      </c>
      <c r="Q118" s="914"/>
      <c r="R118" s="142" t="s">
        <v>510</v>
      </c>
      <c r="S118" s="143">
        <v>0</v>
      </c>
      <c r="U118" s="914"/>
      <c r="V118" s="142" t="s">
        <v>510</v>
      </c>
      <c r="W118" s="143">
        <v>0</v>
      </c>
      <c r="Y118" s="914"/>
      <c r="Z118" s="142" t="s">
        <v>510</v>
      </c>
      <c r="AA118" s="143">
        <v>0</v>
      </c>
      <c r="AC118" s="147" t="str">
        <f t="shared" si="2"/>
        <v xml:space="preserve">7852  Aids for dialysis therapy </v>
      </c>
      <c r="AD118" s="146">
        <f t="shared" si="3"/>
        <v>0</v>
      </c>
    </row>
    <row r="119" spans="1:30" ht="45.6" x14ac:dyDescent="0.3">
      <c r="A119" s="914"/>
      <c r="B119" s="142" t="s">
        <v>511</v>
      </c>
      <c r="C119" s="143">
        <v>0</v>
      </c>
      <c r="E119" s="914"/>
      <c r="F119" s="142" t="s">
        <v>511</v>
      </c>
      <c r="G119" s="143">
        <v>0</v>
      </c>
      <c r="I119" s="914"/>
      <c r="J119" s="142" t="s">
        <v>511</v>
      </c>
      <c r="K119" s="143">
        <v>0</v>
      </c>
      <c r="M119" s="914"/>
      <c r="N119" s="142" t="s">
        <v>511</v>
      </c>
      <c r="O119" s="143">
        <v>0</v>
      </c>
      <c r="Q119" s="914"/>
      <c r="R119" s="142" t="s">
        <v>511</v>
      </c>
      <c r="S119" s="143">
        <v>0</v>
      </c>
      <c r="U119" s="914"/>
      <c r="V119" s="142" t="s">
        <v>511</v>
      </c>
      <c r="W119" s="143">
        <v>0</v>
      </c>
      <c r="Y119" s="914"/>
      <c r="Z119" s="142" t="s">
        <v>511</v>
      </c>
      <c r="AA119" s="143">
        <v>0</v>
      </c>
      <c r="AC119" s="147" t="str">
        <f t="shared" si="2"/>
        <v xml:space="preserve">7870  Aids for housekeeping </v>
      </c>
      <c r="AD119" s="146">
        <f t="shared" si="3"/>
        <v>0</v>
      </c>
    </row>
    <row r="120" spans="1:30" ht="34.200000000000003" x14ac:dyDescent="0.3">
      <c r="A120" s="914"/>
      <c r="B120" s="142" t="s">
        <v>512</v>
      </c>
      <c r="C120" s="143">
        <v>1</v>
      </c>
      <c r="E120" s="914"/>
      <c r="F120" s="142" t="s">
        <v>512</v>
      </c>
      <c r="G120" s="143">
        <v>0</v>
      </c>
      <c r="I120" s="914"/>
      <c r="J120" s="142" t="s">
        <v>512</v>
      </c>
      <c r="K120" s="143">
        <v>0</v>
      </c>
      <c r="M120" s="914"/>
      <c r="N120" s="142" t="s">
        <v>512</v>
      </c>
      <c r="O120" s="143">
        <v>0</v>
      </c>
      <c r="Q120" s="914"/>
      <c r="R120" s="142" t="s">
        <v>512</v>
      </c>
      <c r="S120" s="143">
        <v>0</v>
      </c>
      <c r="U120" s="914"/>
      <c r="V120" s="142" t="s">
        <v>512</v>
      </c>
      <c r="W120" s="143">
        <v>0</v>
      </c>
      <c r="Y120" s="914"/>
      <c r="Z120" s="142" t="s">
        <v>512</v>
      </c>
      <c r="AA120" s="143">
        <v>0</v>
      </c>
      <c r="AC120" s="147" t="str">
        <f t="shared" si="2"/>
        <v xml:space="preserve">7875  Kitchen aids  </v>
      </c>
      <c r="AD120" s="146">
        <f t="shared" si="3"/>
        <v>1</v>
      </c>
    </row>
    <row r="121" spans="1:30" ht="102.6" x14ac:dyDescent="0.3">
      <c r="A121" s="914"/>
      <c r="B121" s="142" t="s">
        <v>513</v>
      </c>
      <c r="C121" s="143">
        <v>0</v>
      </c>
      <c r="E121" s="914"/>
      <c r="F121" s="142" t="s">
        <v>513</v>
      </c>
      <c r="G121" s="143">
        <v>0</v>
      </c>
      <c r="I121" s="914"/>
      <c r="J121" s="142" t="s">
        <v>513</v>
      </c>
      <c r="K121" s="143">
        <v>0</v>
      </c>
      <c r="M121" s="914"/>
      <c r="N121" s="142" t="s">
        <v>513</v>
      </c>
      <c r="O121" s="143">
        <v>0</v>
      </c>
      <c r="Q121" s="914"/>
      <c r="R121" s="142" t="s">
        <v>513</v>
      </c>
      <c r="S121" s="143">
        <v>0</v>
      </c>
      <c r="U121" s="914"/>
      <c r="V121" s="142" t="s">
        <v>513</v>
      </c>
      <c r="W121" s="143">
        <v>0</v>
      </c>
      <c r="Y121" s="914"/>
      <c r="Z121" s="142" t="s">
        <v>513</v>
      </c>
      <c r="AA121" s="143">
        <v>0</v>
      </c>
      <c r="AC121" s="147" t="str">
        <f t="shared" si="2"/>
        <v>7876 Physical physiological and biochemical test equipment and materials</v>
      </c>
      <c r="AD121" s="146">
        <f t="shared" si="3"/>
        <v>0</v>
      </c>
    </row>
    <row r="122" spans="1:30" ht="45.6" x14ac:dyDescent="0.3">
      <c r="A122" s="914"/>
      <c r="B122" s="142" t="s">
        <v>514</v>
      </c>
      <c r="C122" s="143">
        <v>0</v>
      </c>
      <c r="E122" s="914"/>
      <c r="F122" s="142" t="s">
        <v>514</v>
      </c>
      <c r="G122" s="143">
        <v>0</v>
      </c>
      <c r="I122" s="914"/>
      <c r="J122" s="142" t="s">
        <v>514</v>
      </c>
      <c r="K122" s="143">
        <v>0</v>
      </c>
      <c r="M122" s="914"/>
      <c r="N122" s="142" t="s">
        <v>514</v>
      </c>
      <c r="O122" s="143">
        <v>0</v>
      </c>
      <c r="Q122" s="914"/>
      <c r="R122" s="142" t="s">
        <v>514</v>
      </c>
      <c r="S122" s="143">
        <v>0</v>
      </c>
      <c r="U122" s="914"/>
      <c r="V122" s="142" t="s">
        <v>514</v>
      </c>
      <c r="W122" s="143">
        <v>0</v>
      </c>
      <c r="Y122" s="914"/>
      <c r="Z122" s="142" t="s">
        <v>514</v>
      </c>
      <c r="AA122" s="143">
        <v>0</v>
      </c>
      <c r="AC122" s="147" t="str">
        <f t="shared" si="2"/>
        <v xml:space="preserve">7900  Aids for circulation therapy  </v>
      </c>
      <c r="AD122" s="146">
        <f t="shared" si="3"/>
        <v>0</v>
      </c>
    </row>
    <row r="123" spans="1:30" ht="79.8" x14ac:dyDescent="0.3">
      <c r="A123" s="914"/>
      <c r="B123" s="142" t="s">
        <v>515</v>
      </c>
      <c r="C123" s="143">
        <v>1</v>
      </c>
      <c r="E123" s="914"/>
      <c r="F123" s="142" t="s">
        <v>515</v>
      </c>
      <c r="G123" s="143">
        <v>0</v>
      </c>
      <c r="I123" s="914"/>
      <c r="J123" s="142" t="s">
        <v>515</v>
      </c>
      <c r="K123" s="143">
        <v>0</v>
      </c>
      <c r="M123" s="914"/>
      <c r="N123" s="142" t="s">
        <v>515</v>
      </c>
      <c r="O123" s="143">
        <v>0</v>
      </c>
      <c r="Q123" s="914"/>
      <c r="R123" s="142" t="s">
        <v>515</v>
      </c>
      <c r="S123" s="143">
        <v>0</v>
      </c>
      <c r="U123" s="914"/>
      <c r="V123" s="142" t="s">
        <v>515</v>
      </c>
      <c r="W123" s="143">
        <v>0</v>
      </c>
      <c r="Y123" s="914"/>
      <c r="Z123" s="142" t="s">
        <v>515</v>
      </c>
      <c r="AA123" s="143">
        <v>0</v>
      </c>
      <c r="AC123" s="147" t="str">
        <f t="shared" si="2"/>
        <v xml:space="preserve">7901  Transcutaneous electrical nerve stimulation (TENS) </v>
      </c>
      <c r="AD123" s="146">
        <f t="shared" si="3"/>
        <v>1</v>
      </c>
    </row>
    <row r="124" spans="1:30" ht="22.8" x14ac:dyDescent="0.3">
      <c r="A124" s="914"/>
      <c r="B124" s="142" t="s">
        <v>516</v>
      </c>
      <c r="C124" s="143">
        <v>0</v>
      </c>
      <c r="E124" s="914"/>
      <c r="F124" s="142" t="s">
        <v>516</v>
      </c>
      <c r="G124" s="143">
        <v>0</v>
      </c>
      <c r="I124" s="914"/>
      <c r="J124" s="142" t="s">
        <v>516</v>
      </c>
      <c r="K124" s="143">
        <v>0</v>
      </c>
      <c r="M124" s="914"/>
      <c r="N124" s="142" t="s">
        <v>516</v>
      </c>
      <c r="O124" s="143">
        <v>0</v>
      </c>
      <c r="Q124" s="914"/>
      <c r="R124" s="142" t="s">
        <v>516</v>
      </c>
      <c r="S124" s="143">
        <v>0</v>
      </c>
      <c r="U124" s="914"/>
      <c r="V124" s="142" t="s">
        <v>516</v>
      </c>
      <c r="W124" s="143">
        <v>0</v>
      </c>
      <c r="Y124" s="914"/>
      <c r="Z124" s="142" t="s">
        <v>516</v>
      </c>
      <c r="AA124" s="143">
        <v>0</v>
      </c>
      <c r="AC124" s="147" t="str">
        <f t="shared" si="2"/>
        <v xml:space="preserve">7902  Multi-sensory  </v>
      </c>
      <c r="AD124" s="146">
        <f t="shared" si="3"/>
        <v>0</v>
      </c>
    </row>
    <row r="125" spans="1:30" ht="34.200000000000003" x14ac:dyDescent="0.3">
      <c r="A125" s="914"/>
      <c r="B125" s="142" t="s">
        <v>517</v>
      </c>
      <c r="C125" s="143">
        <v>6</v>
      </c>
      <c r="E125" s="914"/>
      <c r="F125" s="142" t="s">
        <v>517</v>
      </c>
      <c r="G125" s="143">
        <v>0</v>
      </c>
      <c r="I125" s="914"/>
      <c r="J125" s="142" t="s">
        <v>517</v>
      </c>
      <c r="K125" s="143">
        <v>0</v>
      </c>
      <c r="M125" s="914"/>
      <c r="N125" s="142" t="s">
        <v>517</v>
      </c>
      <c r="O125" s="143">
        <v>0</v>
      </c>
      <c r="Q125" s="914"/>
      <c r="R125" s="142" t="s">
        <v>517</v>
      </c>
      <c r="S125" s="143">
        <v>0</v>
      </c>
      <c r="U125" s="914"/>
      <c r="V125" s="142" t="s">
        <v>517</v>
      </c>
      <c r="W125" s="143">
        <v>0</v>
      </c>
      <c r="Y125" s="914"/>
      <c r="Z125" s="142" t="s">
        <v>517</v>
      </c>
      <c r="AA125" s="143">
        <v>0</v>
      </c>
      <c r="AC125" s="147" t="str">
        <f t="shared" si="2"/>
        <v xml:space="preserve">7903  Exercise equipment </v>
      </c>
      <c r="AD125" s="146">
        <f t="shared" si="3"/>
        <v>6</v>
      </c>
    </row>
    <row r="126" spans="1:30" ht="22.8" x14ac:dyDescent="0.3">
      <c r="A126" s="914"/>
      <c r="B126" s="142" t="s">
        <v>518</v>
      </c>
      <c r="C126" s="143">
        <v>0</v>
      </c>
      <c r="E126" s="914"/>
      <c r="F126" s="142" t="s">
        <v>518</v>
      </c>
      <c r="G126" s="143">
        <v>0</v>
      </c>
      <c r="I126" s="914"/>
      <c r="J126" s="142" t="s">
        <v>518</v>
      </c>
      <c r="K126" s="143">
        <v>0</v>
      </c>
      <c r="M126" s="914"/>
      <c r="N126" s="142" t="s">
        <v>518</v>
      </c>
      <c r="O126" s="143">
        <v>0</v>
      </c>
      <c r="Q126" s="914"/>
      <c r="R126" s="142" t="s">
        <v>518</v>
      </c>
      <c r="S126" s="143">
        <v>0</v>
      </c>
      <c r="U126" s="914"/>
      <c r="V126" s="142" t="s">
        <v>518</v>
      </c>
      <c r="W126" s="143">
        <v>0</v>
      </c>
      <c r="Y126" s="914"/>
      <c r="Z126" s="142" t="s">
        <v>518</v>
      </c>
      <c r="AA126" s="143">
        <v>0</v>
      </c>
      <c r="AC126" s="147" t="str">
        <f t="shared" si="2"/>
        <v xml:space="preserve">7904  Weights </v>
      </c>
      <c r="AD126" s="146">
        <f t="shared" si="3"/>
        <v>0</v>
      </c>
    </row>
    <row r="127" spans="1:30" ht="34.200000000000003" x14ac:dyDescent="0.3">
      <c r="A127" s="914"/>
      <c r="B127" s="142" t="s">
        <v>519</v>
      </c>
      <c r="C127" s="143">
        <v>0</v>
      </c>
      <c r="E127" s="914"/>
      <c r="F127" s="142" t="s">
        <v>519</v>
      </c>
      <c r="G127" s="143">
        <v>0</v>
      </c>
      <c r="I127" s="914"/>
      <c r="J127" s="142" t="s">
        <v>519</v>
      </c>
      <c r="K127" s="143">
        <v>1</v>
      </c>
      <c r="M127" s="914"/>
      <c r="N127" s="142" t="s">
        <v>519</v>
      </c>
      <c r="O127" s="143">
        <v>0</v>
      </c>
      <c r="Q127" s="914"/>
      <c r="R127" s="142" t="s">
        <v>519</v>
      </c>
      <c r="S127" s="143">
        <v>0</v>
      </c>
      <c r="U127" s="914"/>
      <c r="V127" s="142" t="s">
        <v>519</v>
      </c>
      <c r="W127" s="143">
        <v>0</v>
      </c>
      <c r="Y127" s="914"/>
      <c r="Z127" s="142" t="s">
        <v>519</v>
      </c>
      <c r="AA127" s="143">
        <v>0</v>
      </c>
      <c r="AC127" s="147" t="str">
        <f t="shared" si="2"/>
        <v xml:space="preserve">7905  Treatment table </v>
      </c>
      <c r="AD127" s="146">
        <f t="shared" si="3"/>
        <v>1</v>
      </c>
    </row>
    <row r="128" spans="1:30" ht="34.200000000000003" x14ac:dyDescent="0.3">
      <c r="A128" s="914"/>
      <c r="B128" s="142" t="s">
        <v>520</v>
      </c>
      <c r="C128" s="143">
        <v>0</v>
      </c>
      <c r="E128" s="914"/>
      <c r="F128" s="142" t="s">
        <v>520</v>
      </c>
      <c r="G128" s="143">
        <v>0</v>
      </c>
      <c r="I128" s="914"/>
      <c r="J128" s="142" t="s">
        <v>520</v>
      </c>
      <c r="K128" s="143">
        <v>0</v>
      </c>
      <c r="M128" s="914"/>
      <c r="N128" s="142" t="s">
        <v>520</v>
      </c>
      <c r="O128" s="143">
        <v>0</v>
      </c>
      <c r="Q128" s="914"/>
      <c r="R128" s="142" t="s">
        <v>520</v>
      </c>
      <c r="S128" s="143">
        <v>0</v>
      </c>
      <c r="U128" s="914"/>
      <c r="V128" s="142" t="s">
        <v>520</v>
      </c>
      <c r="W128" s="143">
        <v>0</v>
      </c>
      <c r="Y128" s="914"/>
      <c r="Z128" s="142" t="s">
        <v>520</v>
      </c>
      <c r="AA128" s="143">
        <v>0</v>
      </c>
      <c r="AC128" s="147" t="str">
        <f t="shared" si="2"/>
        <v xml:space="preserve">7906  Heated pads </v>
      </c>
      <c r="AD128" s="146">
        <f t="shared" si="3"/>
        <v>0</v>
      </c>
    </row>
    <row r="129" spans="1:30" ht="34.200000000000003" x14ac:dyDescent="0.3">
      <c r="A129" s="914"/>
      <c r="B129" s="142" t="s">
        <v>521</v>
      </c>
      <c r="C129" s="143">
        <v>0</v>
      </c>
      <c r="E129" s="914"/>
      <c r="F129" s="142" t="s">
        <v>521</v>
      </c>
      <c r="G129" s="143">
        <v>0</v>
      </c>
      <c r="I129" s="914"/>
      <c r="J129" s="142" t="s">
        <v>521</v>
      </c>
      <c r="K129" s="143">
        <v>0</v>
      </c>
      <c r="M129" s="914"/>
      <c r="N129" s="142" t="s">
        <v>521</v>
      </c>
      <c r="O129" s="143">
        <v>0</v>
      </c>
      <c r="Q129" s="914"/>
      <c r="R129" s="142" t="s">
        <v>521</v>
      </c>
      <c r="S129" s="143">
        <v>0</v>
      </c>
      <c r="U129" s="914"/>
      <c r="V129" s="142" t="s">
        <v>521</v>
      </c>
      <c r="W129" s="143">
        <v>0</v>
      </c>
      <c r="Y129" s="914"/>
      <c r="Z129" s="142" t="s">
        <v>521</v>
      </c>
      <c r="AA129" s="143">
        <v>0</v>
      </c>
      <c r="AC129" s="147" t="str">
        <f t="shared" si="2"/>
        <v xml:space="preserve">7907  Muscle stimulator </v>
      </c>
      <c r="AD129" s="146">
        <f t="shared" si="3"/>
        <v>0</v>
      </c>
    </row>
    <row r="130" spans="1:30" ht="45.6" x14ac:dyDescent="0.3">
      <c r="A130" s="914"/>
      <c r="B130" s="142" t="s">
        <v>522</v>
      </c>
      <c r="C130" s="143">
        <v>0</v>
      </c>
      <c r="E130" s="914"/>
      <c r="F130" s="142" t="s">
        <v>522</v>
      </c>
      <c r="G130" s="143">
        <v>0</v>
      </c>
      <c r="I130" s="914"/>
      <c r="J130" s="142" t="s">
        <v>522</v>
      </c>
      <c r="K130" s="143">
        <v>0</v>
      </c>
      <c r="M130" s="914"/>
      <c r="N130" s="142" t="s">
        <v>522</v>
      </c>
      <c r="O130" s="143">
        <v>0</v>
      </c>
      <c r="Q130" s="914"/>
      <c r="R130" s="142" t="s">
        <v>522</v>
      </c>
      <c r="S130" s="143">
        <v>0</v>
      </c>
      <c r="U130" s="914"/>
      <c r="V130" s="142" t="s">
        <v>522</v>
      </c>
      <c r="W130" s="143">
        <v>0</v>
      </c>
      <c r="Y130" s="914"/>
      <c r="Z130" s="142" t="s">
        <v>522</v>
      </c>
      <c r="AA130" s="143">
        <v>0</v>
      </c>
      <c r="AC130" s="147" t="str">
        <f t="shared" si="2"/>
        <v xml:space="preserve">7908  Therapeutic listening device </v>
      </c>
      <c r="AD130" s="146">
        <f t="shared" si="3"/>
        <v>0</v>
      </c>
    </row>
    <row r="131" spans="1:30" ht="45.6" x14ac:dyDescent="0.3">
      <c r="A131" s="914"/>
      <c r="B131" s="142" t="s">
        <v>523</v>
      </c>
      <c r="C131" s="143">
        <v>0</v>
      </c>
      <c r="E131" s="914"/>
      <c r="F131" s="142" t="s">
        <v>523</v>
      </c>
      <c r="G131" s="143">
        <v>0</v>
      </c>
      <c r="I131" s="914"/>
      <c r="J131" s="142" t="s">
        <v>523</v>
      </c>
      <c r="K131" s="143">
        <v>0</v>
      </c>
      <c r="M131" s="914"/>
      <c r="N131" s="142" t="s">
        <v>523</v>
      </c>
      <c r="O131" s="143">
        <v>0</v>
      </c>
      <c r="Q131" s="914"/>
      <c r="R131" s="142" t="s">
        <v>523</v>
      </c>
      <c r="S131" s="143">
        <v>0</v>
      </c>
      <c r="U131" s="914"/>
      <c r="V131" s="142" t="s">
        <v>523</v>
      </c>
      <c r="W131" s="143">
        <v>0</v>
      </c>
      <c r="Y131" s="914"/>
      <c r="Z131" s="142" t="s">
        <v>523</v>
      </c>
      <c r="AA131" s="143">
        <v>0</v>
      </c>
      <c r="AC131" s="147" t="str">
        <f t="shared" si="2"/>
        <v xml:space="preserve">7909  Therapeutic tapes/CDs </v>
      </c>
      <c r="AD131" s="146">
        <f t="shared" si="3"/>
        <v>0</v>
      </c>
    </row>
    <row r="132" spans="1:30" ht="57" x14ac:dyDescent="0.3">
      <c r="A132" s="914"/>
      <c r="B132" s="142" t="s">
        <v>524</v>
      </c>
      <c r="C132" s="143">
        <v>0</v>
      </c>
      <c r="E132" s="914"/>
      <c r="F132" s="142" t="s">
        <v>524</v>
      </c>
      <c r="G132" s="143">
        <v>0</v>
      </c>
      <c r="I132" s="914"/>
      <c r="J132" s="142" t="s">
        <v>524</v>
      </c>
      <c r="K132" s="143">
        <v>0</v>
      </c>
      <c r="M132" s="914"/>
      <c r="N132" s="142" t="s">
        <v>524</v>
      </c>
      <c r="O132" s="143">
        <v>0</v>
      </c>
      <c r="Q132" s="914"/>
      <c r="R132" s="142" t="s">
        <v>524</v>
      </c>
      <c r="S132" s="143">
        <v>0</v>
      </c>
      <c r="U132" s="914"/>
      <c r="V132" s="142" t="s">
        <v>524</v>
      </c>
      <c r="W132" s="143">
        <v>0</v>
      </c>
      <c r="Y132" s="914"/>
      <c r="Z132" s="142" t="s">
        <v>524</v>
      </c>
      <c r="AA132" s="143">
        <v>0</v>
      </c>
      <c r="AC132" s="147" t="str">
        <f t="shared" si="2"/>
        <v xml:space="preserve">7910  Variable frequency photo-stimulation </v>
      </c>
      <c r="AD132" s="146">
        <f t="shared" si="3"/>
        <v>0</v>
      </c>
    </row>
    <row r="133" spans="1:30" ht="57" x14ac:dyDescent="0.3">
      <c r="A133" s="914"/>
      <c r="B133" s="142" t="s">
        <v>525</v>
      </c>
      <c r="C133" s="143">
        <v>3</v>
      </c>
      <c r="E133" s="914"/>
      <c r="F133" s="142" t="s">
        <v>525</v>
      </c>
      <c r="G133" s="143">
        <v>0</v>
      </c>
      <c r="I133" s="914"/>
      <c r="J133" s="142" t="s">
        <v>525</v>
      </c>
      <c r="K133" s="143">
        <v>1</v>
      </c>
      <c r="M133" s="914"/>
      <c r="N133" s="142" t="s">
        <v>525</v>
      </c>
      <c r="O133" s="143">
        <v>0</v>
      </c>
      <c r="Q133" s="914"/>
      <c r="R133" s="142" t="s">
        <v>525</v>
      </c>
      <c r="S133" s="143">
        <v>0</v>
      </c>
      <c r="U133" s="914"/>
      <c r="V133" s="142" t="s">
        <v>525</v>
      </c>
      <c r="W133" s="143">
        <v>0</v>
      </c>
      <c r="Y133" s="914"/>
      <c r="Z133" s="142" t="s">
        <v>525</v>
      </c>
      <c r="AA133" s="143">
        <v>0</v>
      </c>
      <c r="AC133" s="147" t="str">
        <f t="shared" si="2"/>
        <v xml:space="preserve">7911  Aids for grasping, holding and reaching </v>
      </c>
      <c r="AD133" s="146">
        <f t="shared" si="3"/>
        <v>4</v>
      </c>
    </row>
    <row r="134" spans="1:30" ht="34.200000000000003" x14ac:dyDescent="0.3">
      <c r="A134" s="914"/>
      <c r="B134" s="142" t="s">
        <v>526</v>
      </c>
      <c r="C134" s="143">
        <v>0</v>
      </c>
      <c r="E134" s="914"/>
      <c r="F134" s="142" t="s">
        <v>526</v>
      </c>
      <c r="G134" s="143">
        <v>0</v>
      </c>
      <c r="I134" s="914"/>
      <c r="J134" s="142" t="s">
        <v>526</v>
      </c>
      <c r="K134" s="143">
        <v>0</v>
      </c>
      <c r="M134" s="914"/>
      <c r="N134" s="142" t="s">
        <v>526</v>
      </c>
      <c r="O134" s="143">
        <v>0</v>
      </c>
      <c r="Q134" s="914"/>
      <c r="R134" s="142" t="s">
        <v>526</v>
      </c>
      <c r="S134" s="143">
        <v>0</v>
      </c>
      <c r="U134" s="914"/>
      <c r="V134" s="142" t="s">
        <v>526</v>
      </c>
      <c r="W134" s="143">
        <v>0</v>
      </c>
      <c r="Y134" s="914"/>
      <c r="Z134" s="142" t="s">
        <v>526</v>
      </c>
      <c r="AA134" s="143">
        <v>0</v>
      </c>
      <c r="AC134" s="147" t="str">
        <f t="shared" ref="AC134:AC177" si="4">Z134</f>
        <v xml:space="preserve">7912  Aids for hand protection </v>
      </c>
      <c r="AD134" s="146">
        <f t="shared" ref="AD134:AD177" si="5">C134+G134+K134+O134+S134+W134+AA134</f>
        <v>0</v>
      </c>
    </row>
    <row r="135" spans="1:30" ht="68.400000000000006" x14ac:dyDescent="0.3">
      <c r="A135" s="914"/>
      <c r="B135" s="142" t="s">
        <v>527</v>
      </c>
      <c r="C135" s="143">
        <v>0</v>
      </c>
      <c r="E135" s="914"/>
      <c r="F135" s="142" t="s">
        <v>527</v>
      </c>
      <c r="G135" s="143">
        <v>0</v>
      </c>
      <c r="I135" s="914"/>
      <c r="J135" s="142" t="s">
        <v>527</v>
      </c>
      <c r="K135" s="143">
        <v>0</v>
      </c>
      <c r="M135" s="914"/>
      <c r="N135" s="142" t="s">
        <v>527</v>
      </c>
      <c r="O135" s="143">
        <v>0</v>
      </c>
      <c r="Q135" s="914"/>
      <c r="R135" s="142" t="s">
        <v>527</v>
      </c>
      <c r="S135" s="143">
        <v>0</v>
      </c>
      <c r="U135" s="914"/>
      <c r="V135" s="142" t="s">
        <v>527</v>
      </c>
      <c r="W135" s="143">
        <v>0</v>
      </c>
      <c r="Y135" s="914"/>
      <c r="Z135" s="142" t="s">
        <v>527</v>
      </c>
      <c r="AA135" s="143">
        <v>0</v>
      </c>
      <c r="AC135" s="147" t="str">
        <f t="shared" si="4"/>
        <v xml:space="preserve">7913  Assistive products for protecting the body  </v>
      </c>
      <c r="AD135" s="146">
        <f t="shared" si="5"/>
        <v>0</v>
      </c>
    </row>
    <row r="136" spans="1:30" ht="79.8" x14ac:dyDescent="0.3">
      <c r="A136" s="914"/>
      <c r="B136" s="142" t="s">
        <v>528</v>
      </c>
      <c r="C136" s="143">
        <v>0</v>
      </c>
      <c r="E136" s="914"/>
      <c r="F136" s="142" t="s">
        <v>528</v>
      </c>
      <c r="G136" s="143">
        <v>0</v>
      </c>
      <c r="I136" s="914"/>
      <c r="J136" s="142" t="s">
        <v>528</v>
      </c>
      <c r="K136" s="143">
        <v>0</v>
      </c>
      <c r="M136" s="914"/>
      <c r="N136" s="142" t="s">
        <v>528</v>
      </c>
      <c r="O136" s="143">
        <v>0</v>
      </c>
      <c r="Q136" s="914"/>
      <c r="R136" s="142" t="s">
        <v>528</v>
      </c>
      <c r="S136" s="143">
        <v>0</v>
      </c>
      <c r="U136" s="914"/>
      <c r="V136" s="142" t="s">
        <v>528</v>
      </c>
      <c r="W136" s="143">
        <v>0</v>
      </c>
      <c r="Y136" s="914"/>
      <c r="Z136" s="142" t="s">
        <v>528</v>
      </c>
      <c r="AA136" s="143">
        <v>0</v>
      </c>
      <c r="AC136" s="147" t="str">
        <f t="shared" si="4"/>
        <v xml:space="preserve">7914  Products for skin care, protection and cleaning  </v>
      </c>
      <c r="AD136" s="146">
        <f t="shared" si="5"/>
        <v>0</v>
      </c>
    </row>
    <row r="137" spans="1:30" ht="68.400000000000006" x14ac:dyDescent="0.3">
      <c r="A137" s="914"/>
      <c r="B137" s="142" t="s">
        <v>529</v>
      </c>
      <c r="C137" s="143">
        <v>0</v>
      </c>
      <c r="E137" s="914"/>
      <c r="F137" s="142" t="s">
        <v>529</v>
      </c>
      <c r="G137" s="143">
        <v>0</v>
      </c>
      <c r="I137" s="914"/>
      <c r="J137" s="142" t="s">
        <v>529</v>
      </c>
      <c r="K137" s="143">
        <v>0</v>
      </c>
      <c r="M137" s="914"/>
      <c r="N137" s="142" t="s">
        <v>529</v>
      </c>
      <c r="O137" s="143">
        <v>0</v>
      </c>
      <c r="Q137" s="914"/>
      <c r="R137" s="142" t="s">
        <v>529</v>
      </c>
      <c r="S137" s="143">
        <v>0</v>
      </c>
      <c r="U137" s="914"/>
      <c r="V137" s="142" t="s">
        <v>529</v>
      </c>
      <c r="W137" s="143">
        <v>0</v>
      </c>
      <c r="Y137" s="914"/>
      <c r="Z137" s="142" t="s">
        <v>529</v>
      </c>
      <c r="AA137" s="143">
        <v>0</v>
      </c>
      <c r="AC137" s="147" t="str">
        <f t="shared" si="4"/>
        <v xml:space="preserve">7915  Manual devices for drawing and handwriting  </v>
      </c>
      <c r="AD137" s="146">
        <f t="shared" si="5"/>
        <v>0</v>
      </c>
    </row>
    <row r="138" spans="1:30" ht="34.200000000000003" x14ac:dyDescent="0.3">
      <c r="A138" s="914"/>
      <c r="B138" s="142" t="s">
        <v>530</v>
      </c>
      <c r="C138" s="143">
        <v>0</v>
      </c>
      <c r="E138" s="914"/>
      <c r="F138" s="142" t="s">
        <v>530</v>
      </c>
      <c r="G138" s="143">
        <v>0</v>
      </c>
      <c r="I138" s="914"/>
      <c r="J138" s="142" t="s">
        <v>530</v>
      </c>
      <c r="K138" s="143">
        <v>0</v>
      </c>
      <c r="M138" s="914"/>
      <c r="N138" s="142" t="s">
        <v>530</v>
      </c>
      <c r="O138" s="143">
        <v>0</v>
      </c>
      <c r="Q138" s="914"/>
      <c r="R138" s="142" t="s">
        <v>530</v>
      </c>
      <c r="S138" s="143">
        <v>0</v>
      </c>
      <c r="U138" s="914"/>
      <c r="V138" s="142" t="s">
        <v>530</v>
      </c>
      <c r="W138" s="143">
        <v>0</v>
      </c>
      <c r="Y138" s="914"/>
      <c r="Z138" s="142" t="s">
        <v>530</v>
      </c>
      <c r="AA138" s="143">
        <v>0</v>
      </c>
      <c r="AC138" s="147" t="str">
        <f t="shared" si="4"/>
        <v xml:space="preserve">7916  Stockings and socks  </v>
      </c>
      <c r="AD138" s="146">
        <f t="shared" si="5"/>
        <v>0</v>
      </c>
    </row>
    <row r="139" spans="1:30" ht="34.200000000000003" x14ac:dyDescent="0.3">
      <c r="A139" s="914"/>
      <c r="B139" s="142" t="s">
        <v>531</v>
      </c>
      <c r="C139" s="143">
        <v>0</v>
      </c>
      <c r="E139" s="914"/>
      <c r="F139" s="142" t="s">
        <v>531</v>
      </c>
      <c r="G139" s="143">
        <v>0</v>
      </c>
      <c r="I139" s="914"/>
      <c r="J139" s="142" t="s">
        <v>531</v>
      </c>
      <c r="K139" s="143">
        <v>0</v>
      </c>
      <c r="M139" s="914"/>
      <c r="N139" s="142" t="s">
        <v>531</v>
      </c>
      <c r="O139" s="143">
        <v>0</v>
      </c>
      <c r="Q139" s="914"/>
      <c r="R139" s="142" t="s">
        <v>531</v>
      </c>
      <c r="S139" s="143">
        <v>0</v>
      </c>
      <c r="U139" s="914"/>
      <c r="V139" s="142" t="s">
        <v>531</v>
      </c>
      <c r="W139" s="143">
        <v>0</v>
      </c>
      <c r="Y139" s="914"/>
      <c r="Z139" s="142" t="s">
        <v>531</v>
      </c>
      <c r="AA139" s="143">
        <v>0</v>
      </c>
      <c r="AC139" s="147" t="str">
        <f t="shared" si="4"/>
        <v>7917 Sound stimulators</v>
      </c>
      <c r="AD139" s="146">
        <f t="shared" si="5"/>
        <v>0</v>
      </c>
    </row>
    <row r="140" spans="1:30" ht="114" x14ac:dyDescent="0.3">
      <c r="A140" s="914"/>
      <c r="B140" s="142" t="s">
        <v>532</v>
      </c>
      <c r="C140" s="143">
        <v>0</v>
      </c>
      <c r="E140" s="914"/>
      <c r="F140" s="142" t="s">
        <v>532</v>
      </c>
      <c r="G140" s="143">
        <v>0</v>
      </c>
      <c r="I140" s="914"/>
      <c r="J140" s="142" t="s">
        <v>532</v>
      </c>
      <c r="K140" s="143">
        <v>0</v>
      </c>
      <c r="M140" s="914"/>
      <c r="N140" s="142" t="s">
        <v>532</v>
      </c>
      <c r="O140" s="143">
        <v>0</v>
      </c>
      <c r="Q140" s="914"/>
      <c r="R140" s="142" t="s">
        <v>532</v>
      </c>
      <c r="S140" s="143">
        <v>0</v>
      </c>
      <c r="U140" s="914"/>
      <c r="V140" s="142" t="s">
        <v>532</v>
      </c>
      <c r="W140" s="143">
        <v>0</v>
      </c>
      <c r="Y140" s="914"/>
      <c r="Z140" s="142" t="s">
        <v>532</v>
      </c>
      <c r="AA140" s="143">
        <v>0</v>
      </c>
      <c r="AC140" s="147" t="str">
        <f t="shared" si="4"/>
        <v>7918 Assistive products for hair care including devices for washing styling drying hair</v>
      </c>
      <c r="AD140" s="146">
        <f t="shared" si="5"/>
        <v>0</v>
      </c>
    </row>
    <row r="141" spans="1:30" ht="68.400000000000006" x14ac:dyDescent="0.3">
      <c r="A141" s="914"/>
      <c r="B141" s="142" t="s">
        <v>533</v>
      </c>
      <c r="C141" s="143">
        <v>0</v>
      </c>
      <c r="E141" s="914"/>
      <c r="F141" s="142" t="s">
        <v>533</v>
      </c>
      <c r="G141" s="143">
        <v>0</v>
      </c>
      <c r="I141" s="914"/>
      <c r="J141" s="142" t="s">
        <v>533</v>
      </c>
      <c r="K141" s="143">
        <v>0</v>
      </c>
      <c r="M141" s="914"/>
      <c r="N141" s="142" t="s">
        <v>533</v>
      </c>
      <c r="O141" s="143">
        <v>0</v>
      </c>
      <c r="Q141" s="914"/>
      <c r="R141" s="142" t="s">
        <v>533</v>
      </c>
      <c r="S141" s="143">
        <v>0</v>
      </c>
      <c r="U141" s="914"/>
      <c r="V141" s="142" t="s">
        <v>533</v>
      </c>
      <c r="W141" s="143">
        <v>0</v>
      </c>
      <c r="Y141" s="914"/>
      <c r="Z141" s="142" t="s">
        <v>533</v>
      </c>
      <c r="AA141" s="143">
        <v>0</v>
      </c>
      <c r="AC141" s="147" t="str">
        <f t="shared" si="4"/>
        <v>7919 Assistive products for handling objects and devices</v>
      </c>
      <c r="AD141" s="146">
        <f t="shared" si="5"/>
        <v>0</v>
      </c>
    </row>
    <row r="142" spans="1:30" ht="45.6" x14ac:dyDescent="0.3">
      <c r="A142" s="914"/>
      <c r="B142" s="142" t="s">
        <v>534</v>
      </c>
      <c r="C142" s="143">
        <v>0</v>
      </c>
      <c r="E142" s="914"/>
      <c r="F142" s="142" t="s">
        <v>534</v>
      </c>
      <c r="G142" s="143">
        <v>0</v>
      </c>
      <c r="I142" s="914"/>
      <c r="J142" s="142" t="s">
        <v>534</v>
      </c>
      <c r="K142" s="143">
        <v>0</v>
      </c>
      <c r="M142" s="914"/>
      <c r="N142" s="142" t="s">
        <v>534</v>
      </c>
      <c r="O142" s="143">
        <v>0</v>
      </c>
      <c r="Q142" s="914"/>
      <c r="R142" s="142" t="s">
        <v>534</v>
      </c>
      <c r="S142" s="143">
        <v>0</v>
      </c>
      <c r="U142" s="914"/>
      <c r="V142" s="142" t="s">
        <v>534</v>
      </c>
      <c r="W142" s="143">
        <v>0</v>
      </c>
      <c r="Y142" s="914"/>
      <c r="Z142" s="142" t="s">
        <v>534</v>
      </c>
      <c r="AA142" s="143">
        <v>0</v>
      </c>
      <c r="AC142" s="147" t="str">
        <f t="shared" si="4"/>
        <v>7920 Safety equipment for home</v>
      </c>
      <c r="AD142" s="146">
        <f t="shared" si="5"/>
        <v>0</v>
      </c>
    </row>
    <row r="143" spans="1:30" ht="91.2" x14ac:dyDescent="0.3">
      <c r="A143" s="914"/>
      <c r="B143" s="142" t="s">
        <v>535</v>
      </c>
      <c r="C143" s="143">
        <v>0</v>
      </c>
      <c r="E143" s="914"/>
      <c r="F143" s="142" t="s">
        <v>535</v>
      </c>
      <c r="G143" s="143">
        <v>0</v>
      </c>
      <c r="I143" s="914"/>
      <c r="J143" s="142" t="s">
        <v>535</v>
      </c>
      <c r="K143" s="143">
        <v>0</v>
      </c>
      <c r="M143" s="914"/>
      <c r="N143" s="142" t="s">
        <v>535</v>
      </c>
      <c r="O143" s="143">
        <v>0</v>
      </c>
      <c r="Q143" s="914"/>
      <c r="R143" s="142" t="s">
        <v>535</v>
      </c>
      <c r="S143" s="143">
        <v>0</v>
      </c>
      <c r="U143" s="914"/>
      <c r="V143" s="142" t="s">
        <v>535</v>
      </c>
      <c r="W143" s="143">
        <v>0</v>
      </c>
      <c r="Y143" s="914"/>
      <c r="Z143" s="142" t="s">
        <v>535</v>
      </c>
      <c r="AA143" s="143">
        <v>0</v>
      </c>
      <c r="AC143" s="147" t="str">
        <f t="shared" si="4"/>
        <v>7921 Equipment for movement strength and balance training</v>
      </c>
      <c r="AD143" s="146">
        <f t="shared" si="5"/>
        <v>0</v>
      </c>
    </row>
    <row r="144" spans="1:30" ht="34.200000000000003" x14ac:dyDescent="0.3">
      <c r="A144" s="914"/>
      <c r="B144" s="142" t="s">
        <v>536</v>
      </c>
      <c r="C144" s="143">
        <v>0</v>
      </c>
      <c r="E144" s="914"/>
      <c r="F144" s="142" t="s">
        <v>536</v>
      </c>
      <c r="G144" s="143">
        <v>0</v>
      </c>
      <c r="I144" s="914"/>
      <c r="J144" s="142" t="s">
        <v>536</v>
      </c>
      <c r="K144" s="143">
        <v>0</v>
      </c>
      <c r="M144" s="914"/>
      <c r="N144" s="142" t="s">
        <v>536</v>
      </c>
      <c r="O144" s="143">
        <v>2</v>
      </c>
      <c r="Q144" s="914"/>
      <c r="R144" s="142" t="s">
        <v>536</v>
      </c>
      <c r="S144" s="143">
        <v>0</v>
      </c>
      <c r="U144" s="914"/>
      <c r="V144" s="142" t="s">
        <v>536</v>
      </c>
      <c r="W144" s="143">
        <v>0</v>
      </c>
      <c r="Y144" s="914"/>
      <c r="Z144" s="142" t="s">
        <v>536</v>
      </c>
      <c r="AA144" s="143">
        <v>0</v>
      </c>
      <c r="AC144" s="147" t="str">
        <f t="shared" si="4"/>
        <v xml:space="preserve">7950  Transfer boards </v>
      </c>
      <c r="AD144" s="146">
        <f t="shared" si="5"/>
        <v>2</v>
      </c>
    </row>
    <row r="145" spans="1:30" ht="34.200000000000003" x14ac:dyDescent="0.3">
      <c r="A145" s="914"/>
      <c r="B145" s="142" t="s">
        <v>537</v>
      </c>
      <c r="C145" s="143">
        <v>0</v>
      </c>
      <c r="E145" s="914"/>
      <c r="F145" s="142" t="s">
        <v>537</v>
      </c>
      <c r="G145" s="143">
        <v>0</v>
      </c>
      <c r="I145" s="914"/>
      <c r="J145" s="142" t="s">
        <v>537</v>
      </c>
      <c r="K145" s="143">
        <v>0</v>
      </c>
      <c r="M145" s="914"/>
      <c r="N145" s="142" t="s">
        <v>537</v>
      </c>
      <c r="O145" s="143">
        <v>0</v>
      </c>
      <c r="Q145" s="914"/>
      <c r="R145" s="142" t="s">
        <v>537</v>
      </c>
      <c r="S145" s="143">
        <v>1</v>
      </c>
      <c r="U145" s="914"/>
      <c r="V145" s="142" t="s">
        <v>537</v>
      </c>
      <c r="W145" s="143">
        <v>0</v>
      </c>
      <c r="Y145" s="914"/>
      <c r="Z145" s="142" t="s">
        <v>537</v>
      </c>
      <c r="AA145" s="143">
        <v>0</v>
      </c>
      <c r="AC145" s="147" t="str">
        <f t="shared" si="4"/>
        <v xml:space="preserve">7951  Transfer slings </v>
      </c>
      <c r="AD145" s="146">
        <f t="shared" si="5"/>
        <v>1</v>
      </c>
    </row>
    <row r="146" spans="1:30" ht="57" x14ac:dyDescent="0.3">
      <c r="A146" s="914"/>
      <c r="B146" s="142" t="s">
        <v>538</v>
      </c>
      <c r="C146" s="143">
        <v>0</v>
      </c>
      <c r="E146" s="914"/>
      <c r="F146" s="142" t="s">
        <v>538</v>
      </c>
      <c r="G146" s="143">
        <v>0</v>
      </c>
      <c r="I146" s="914"/>
      <c r="J146" s="142" t="s">
        <v>538</v>
      </c>
      <c r="K146" s="143">
        <v>0</v>
      </c>
      <c r="M146" s="914"/>
      <c r="N146" s="142" t="s">
        <v>538</v>
      </c>
      <c r="O146" s="143">
        <v>0</v>
      </c>
      <c r="Q146" s="914"/>
      <c r="R146" s="142" t="s">
        <v>538</v>
      </c>
      <c r="S146" s="143">
        <v>0</v>
      </c>
      <c r="U146" s="914"/>
      <c r="V146" s="142" t="s">
        <v>538</v>
      </c>
      <c r="W146" s="143">
        <v>0</v>
      </c>
      <c r="Y146" s="914"/>
      <c r="Z146" s="142" t="s">
        <v>538</v>
      </c>
      <c r="AA146" s="143">
        <v>0</v>
      </c>
      <c r="AC146" s="147" t="str">
        <f t="shared" si="4"/>
        <v>7952 Assistive products for transfer and turning</v>
      </c>
      <c r="AD146" s="146">
        <f t="shared" si="5"/>
        <v>0</v>
      </c>
    </row>
    <row r="147" spans="1:30" ht="22.8" x14ac:dyDescent="0.3">
      <c r="A147" s="914"/>
      <c r="B147" s="142" t="s">
        <v>539</v>
      </c>
      <c r="C147" s="143">
        <v>0</v>
      </c>
      <c r="E147" s="914"/>
      <c r="F147" s="142" t="s">
        <v>539</v>
      </c>
      <c r="G147" s="143">
        <v>0</v>
      </c>
      <c r="I147" s="914"/>
      <c r="J147" s="142" t="s">
        <v>539</v>
      </c>
      <c r="K147" s="143">
        <v>0</v>
      </c>
      <c r="M147" s="914"/>
      <c r="N147" s="142" t="s">
        <v>539</v>
      </c>
      <c r="O147" s="143">
        <v>0</v>
      </c>
      <c r="Q147" s="914"/>
      <c r="R147" s="142" t="s">
        <v>539</v>
      </c>
      <c r="S147" s="143">
        <v>0</v>
      </c>
      <c r="U147" s="914"/>
      <c r="V147" s="142" t="s">
        <v>539</v>
      </c>
      <c r="W147" s="143">
        <v>0</v>
      </c>
      <c r="Y147" s="914"/>
      <c r="Z147" s="142" t="s">
        <v>539</v>
      </c>
      <c r="AA147" s="143">
        <v>0</v>
      </c>
      <c r="AC147" s="147" t="str">
        <f t="shared" si="4"/>
        <v xml:space="preserve">8000  Peak flow meter </v>
      </c>
      <c r="AD147" s="146">
        <f t="shared" si="5"/>
        <v>0</v>
      </c>
    </row>
    <row r="148" spans="1:30" ht="22.8" x14ac:dyDescent="0.3">
      <c r="A148" s="914"/>
      <c r="B148" s="142" t="s">
        <v>540</v>
      </c>
      <c r="C148" s="143">
        <v>0</v>
      </c>
      <c r="E148" s="914"/>
      <c r="F148" s="142" t="s">
        <v>540</v>
      </c>
      <c r="G148" s="143">
        <v>0</v>
      </c>
      <c r="I148" s="914"/>
      <c r="J148" s="142" t="s">
        <v>540</v>
      </c>
      <c r="K148" s="143">
        <v>0</v>
      </c>
      <c r="M148" s="914"/>
      <c r="N148" s="142" t="s">
        <v>540</v>
      </c>
      <c r="O148" s="143">
        <v>0</v>
      </c>
      <c r="Q148" s="914"/>
      <c r="R148" s="142" t="s">
        <v>540</v>
      </c>
      <c r="S148" s="143">
        <v>0</v>
      </c>
      <c r="U148" s="914"/>
      <c r="V148" s="142" t="s">
        <v>540</v>
      </c>
      <c r="W148" s="143">
        <v>0</v>
      </c>
      <c r="Y148" s="914"/>
      <c r="Z148" s="142" t="s">
        <v>540</v>
      </c>
      <c r="AA148" s="143">
        <v>0</v>
      </c>
      <c r="AC148" s="147" t="str">
        <f t="shared" si="4"/>
        <v xml:space="preserve">8001  Nebulizers  </v>
      </c>
      <c r="AD148" s="146">
        <f t="shared" si="5"/>
        <v>0</v>
      </c>
    </row>
    <row r="149" spans="1:30" ht="45.6" x14ac:dyDescent="0.3">
      <c r="A149" s="914"/>
      <c r="B149" s="142" t="s">
        <v>541</v>
      </c>
      <c r="C149" s="143">
        <v>0</v>
      </c>
      <c r="E149" s="914"/>
      <c r="F149" s="142" t="s">
        <v>541</v>
      </c>
      <c r="G149" s="143">
        <v>0</v>
      </c>
      <c r="I149" s="914"/>
      <c r="J149" s="142" t="s">
        <v>541</v>
      </c>
      <c r="K149" s="143">
        <v>0</v>
      </c>
      <c r="M149" s="914"/>
      <c r="N149" s="142" t="s">
        <v>541</v>
      </c>
      <c r="O149" s="143">
        <v>0</v>
      </c>
      <c r="Q149" s="914"/>
      <c r="R149" s="142" t="s">
        <v>541</v>
      </c>
      <c r="S149" s="143">
        <v>0</v>
      </c>
      <c r="U149" s="914"/>
      <c r="V149" s="142" t="s">
        <v>541</v>
      </c>
      <c r="W149" s="143">
        <v>0</v>
      </c>
      <c r="Y149" s="914"/>
      <c r="Z149" s="142" t="s">
        <v>541</v>
      </c>
      <c r="AA149" s="143">
        <v>0</v>
      </c>
      <c r="AC149" s="147" t="str">
        <f t="shared" si="4"/>
        <v xml:space="preserve">8002  Oxygen concentrators </v>
      </c>
      <c r="AD149" s="146">
        <f t="shared" si="5"/>
        <v>0</v>
      </c>
    </row>
    <row r="150" spans="1:30" ht="22.8" x14ac:dyDescent="0.3">
      <c r="A150" s="914"/>
      <c r="B150" s="142" t="s">
        <v>542</v>
      </c>
      <c r="C150" s="143">
        <v>0</v>
      </c>
      <c r="E150" s="914"/>
      <c r="F150" s="142" t="s">
        <v>542</v>
      </c>
      <c r="G150" s="143">
        <v>0</v>
      </c>
      <c r="I150" s="914"/>
      <c r="J150" s="142" t="s">
        <v>542</v>
      </c>
      <c r="K150" s="143">
        <v>0</v>
      </c>
      <c r="M150" s="914"/>
      <c r="N150" s="142" t="s">
        <v>542</v>
      </c>
      <c r="O150" s="143">
        <v>0</v>
      </c>
      <c r="Q150" s="914"/>
      <c r="R150" s="142" t="s">
        <v>542</v>
      </c>
      <c r="S150" s="143">
        <v>0</v>
      </c>
      <c r="U150" s="914"/>
      <c r="V150" s="142" t="s">
        <v>542</v>
      </c>
      <c r="W150" s="143">
        <v>0</v>
      </c>
      <c r="Y150" s="914"/>
      <c r="Z150" s="142" t="s">
        <v>542</v>
      </c>
      <c r="AA150" s="143">
        <v>0</v>
      </c>
      <c r="AC150" s="147" t="str">
        <f t="shared" si="4"/>
        <v xml:space="preserve">8003  Inhalers </v>
      </c>
      <c r="AD150" s="146">
        <f t="shared" si="5"/>
        <v>0</v>
      </c>
    </row>
    <row r="151" spans="1:30" ht="34.200000000000003" x14ac:dyDescent="0.3">
      <c r="A151" s="914"/>
      <c r="B151" s="142" t="s">
        <v>543</v>
      </c>
      <c r="C151" s="143">
        <v>1</v>
      </c>
      <c r="E151" s="914"/>
      <c r="F151" s="142" t="s">
        <v>543</v>
      </c>
      <c r="G151" s="143">
        <v>0</v>
      </c>
      <c r="I151" s="914"/>
      <c r="J151" s="142" t="s">
        <v>543</v>
      </c>
      <c r="K151" s="143">
        <v>0</v>
      </c>
      <c r="M151" s="914"/>
      <c r="N151" s="142" t="s">
        <v>543</v>
      </c>
      <c r="O151" s="143">
        <v>0</v>
      </c>
      <c r="Q151" s="914"/>
      <c r="R151" s="142" t="s">
        <v>543</v>
      </c>
      <c r="S151" s="143">
        <v>0</v>
      </c>
      <c r="U151" s="914"/>
      <c r="V151" s="142" t="s">
        <v>543</v>
      </c>
      <c r="W151" s="143">
        <v>0</v>
      </c>
      <c r="Y151" s="914"/>
      <c r="Z151" s="142" t="s">
        <v>543</v>
      </c>
      <c r="AA151" s="143">
        <v>0</v>
      </c>
      <c r="AC151" s="147" t="str">
        <f t="shared" si="4"/>
        <v xml:space="preserve">8004  Suction machines </v>
      </c>
      <c r="AD151" s="146">
        <f t="shared" si="5"/>
        <v>1</v>
      </c>
    </row>
    <row r="152" spans="1:30" ht="22.8" x14ac:dyDescent="0.3">
      <c r="A152" s="914"/>
      <c r="B152" s="142" t="s">
        <v>544</v>
      </c>
      <c r="C152" s="143">
        <v>0</v>
      </c>
      <c r="E152" s="914"/>
      <c r="F152" s="142" t="s">
        <v>544</v>
      </c>
      <c r="G152" s="143">
        <v>0</v>
      </c>
      <c r="I152" s="914"/>
      <c r="J152" s="142" t="s">
        <v>544</v>
      </c>
      <c r="K152" s="143">
        <v>0</v>
      </c>
      <c r="M152" s="914"/>
      <c r="N152" s="142" t="s">
        <v>544</v>
      </c>
      <c r="O152" s="143">
        <v>0</v>
      </c>
      <c r="Q152" s="914"/>
      <c r="R152" s="142" t="s">
        <v>544</v>
      </c>
      <c r="S152" s="143">
        <v>0</v>
      </c>
      <c r="U152" s="914"/>
      <c r="V152" s="142" t="s">
        <v>544</v>
      </c>
      <c r="W152" s="143">
        <v>0</v>
      </c>
      <c r="Y152" s="914"/>
      <c r="Z152" s="142" t="s">
        <v>544</v>
      </c>
      <c r="AA152" s="143">
        <v>0</v>
      </c>
      <c r="AC152" s="147" t="str">
        <f t="shared" si="4"/>
        <v xml:space="preserve">8005  Pep mask </v>
      </c>
      <c r="AD152" s="146">
        <f t="shared" si="5"/>
        <v>0</v>
      </c>
    </row>
    <row r="153" spans="1:30" ht="34.200000000000003" x14ac:dyDescent="0.3">
      <c r="A153" s="914"/>
      <c r="B153" s="142" t="s">
        <v>545</v>
      </c>
      <c r="C153" s="143">
        <v>0</v>
      </c>
      <c r="E153" s="914"/>
      <c r="F153" s="142" t="s">
        <v>545</v>
      </c>
      <c r="G153" s="143">
        <v>0</v>
      </c>
      <c r="I153" s="914"/>
      <c r="J153" s="142" t="s">
        <v>545</v>
      </c>
      <c r="K153" s="143">
        <v>0</v>
      </c>
      <c r="M153" s="914"/>
      <c r="N153" s="142" t="s">
        <v>545</v>
      </c>
      <c r="O153" s="143">
        <v>0</v>
      </c>
      <c r="Q153" s="914"/>
      <c r="R153" s="142" t="s">
        <v>545</v>
      </c>
      <c r="S153" s="143">
        <v>0</v>
      </c>
      <c r="U153" s="914"/>
      <c r="V153" s="142" t="s">
        <v>545</v>
      </c>
      <c r="W153" s="143">
        <v>0</v>
      </c>
      <c r="Y153" s="914"/>
      <c r="Z153" s="142" t="s">
        <v>545</v>
      </c>
      <c r="AA153" s="143">
        <v>0</v>
      </c>
      <c r="AC153" s="147" t="str">
        <f t="shared" si="4"/>
        <v xml:space="preserve">8006  Home ventilator </v>
      </c>
      <c r="AD153" s="146">
        <f t="shared" si="5"/>
        <v>0</v>
      </c>
    </row>
    <row r="154" spans="1:30" ht="22.8" x14ac:dyDescent="0.3">
      <c r="A154" s="914"/>
      <c r="B154" s="142" t="s">
        <v>546</v>
      </c>
      <c r="C154" s="143">
        <v>0</v>
      </c>
      <c r="E154" s="914"/>
      <c r="F154" s="142" t="s">
        <v>546</v>
      </c>
      <c r="G154" s="143">
        <v>0</v>
      </c>
      <c r="I154" s="914"/>
      <c r="J154" s="142" t="s">
        <v>546</v>
      </c>
      <c r="K154" s="143">
        <v>0</v>
      </c>
      <c r="M154" s="914"/>
      <c r="N154" s="142" t="s">
        <v>546</v>
      </c>
      <c r="O154" s="143">
        <v>0</v>
      </c>
      <c r="Q154" s="914"/>
      <c r="R154" s="142" t="s">
        <v>546</v>
      </c>
      <c r="S154" s="143">
        <v>0</v>
      </c>
      <c r="U154" s="914"/>
      <c r="V154" s="142" t="s">
        <v>546</v>
      </c>
      <c r="W154" s="143">
        <v>0</v>
      </c>
      <c r="Y154" s="914"/>
      <c r="Z154" s="142" t="s">
        <v>546</v>
      </c>
      <c r="AA154" s="143">
        <v>0</v>
      </c>
      <c r="AC154" s="147" t="str">
        <f t="shared" si="4"/>
        <v xml:space="preserve">8007  Humidifier  </v>
      </c>
      <c r="AD154" s="146">
        <f t="shared" si="5"/>
        <v>0</v>
      </c>
    </row>
    <row r="155" spans="1:30" ht="45.6" x14ac:dyDescent="0.3">
      <c r="A155" s="914"/>
      <c r="B155" s="142" t="s">
        <v>547</v>
      </c>
      <c r="C155" s="143">
        <v>0</v>
      </c>
      <c r="E155" s="914"/>
      <c r="F155" s="142" t="s">
        <v>547</v>
      </c>
      <c r="G155" s="143">
        <v>0</v>
      </c>
      <c r="I155" s="914"/>
      <c r="J155" s="142" t="s">
        <v>547</v>
      </c>
      <c r="K155" s="143">
        <v>0</v>
      </c>
      <c r="M155" s="914"/>
      <c r="N155" s="142" t="s">
        <v>547</v>
      </c>
      <c r="O155" s="143">
        <v>0</v>
      </c>
      <c r="Q155" s="914"/>
      <c r="R155" s="142" t="s">
        <v>547</v>
      </c>
      <c r="S155" s="143">
        <v>0</v>
      </c>
      <c r="U155" s="914"/>
      <c r="V155" s="142" t="s">
        <v>547</v>
      </c>
      <c r="W155" s="143">
        <v>0</v>
      </c>
      <c r="Y155" s="914"/>
      <c r="Z155" s="142" t="s">
        <v>547</v>
      </c>
      <c r="AA155" s="143">
        <v>0</v>
      </c>
      <c r="AC155" s="147" t="str">
        <f t="shared" si="4"/>
        <v xml:space="preserve">8008  Oxygen unit and tubing  </v>
      </c>
      <c r="AD155" s="146">
        <f t="shared" si="5"/>
        <v>0</v>
      </c>
    </row>
    <row r="156" spans="1:30" ht="34.200000000000003" x14ac:dyDescent="0.3">
      <c r="A156" s="914"/>
      <c r="B156" s="142" t="s">
        <v>548</v>
      </c>
      <c r="C156" s="143">
        <v>0</v>
      </c>
      <c r="E156" s="914"/>
      <c r="F156" s="142" t="s">
        <v>548</v>
      </c>
      <c r="G156" s="143">
        <v>0</v>
      </c>
      <c r="I156" s="914"/>
      <c r="J156" s="142" t="s">
        <v>548</v>
      </c>
      <c r="K156" s="143">
        <v>0</v>
      </c>
      <c r="M156" s="914"/>
      <c r="N156" s="142" t="s">
        <v>548</v>
      </c>
      <c r="O156" s="143">
        <v>0</v>
      </c>
      <c r="Q156" s="914"/>
      <c r="R156" s="142" t="s">
        <v>548</v>
      </c>
      <c r="S156" s="143">
        <v>0</v>
      </c>
      <c r="U156" s="914"/>
      <c r="V156" s="142" t="s">
        <v>548</v>
      </c>
      <c r="W156" s="143">
        <v>0</v>
      </c>
      <c r="Y156" s="914"/>
      <c r="Z156" s="142" t="s">
        <v>548</v>
      </c>
      <c r="AA156" s="143">
        <v>0</v>
      </c>
      <c r="AC156" s="147" t="str">
        <f t="shared" si="4"/>
        <v xml:space="preserve">8009  Tracheostomy aids </v>
      </c>
      <c r="AD156" s="146">
        <f t="shared" si="5"/>
        <v>0</v>
      </c>
    </row>
    <row r="157" spans="1:30" ht="68.400000000000006" x14ac:dyDescent="0.3">
      <c r="A157" s="914"/>
      <c r="B157" s="142" t="s">
        <v>549</v>
      </c>
      <c r="C157" s="143">
        <v>0</v>
      </c>
      <c r="E157" s="914"/>
      <c r="F157" s="142" t="s">
        <v>549</v>
      </c>
      <c r="G157" s="143">
        <v>0</v>
      </c>
      <c r="I157" s="914"/>
      <c r="J157" s="142" t="s">
        <v>549</v>
      </c>
      <c r="K157" s="143">
        <v>0</v>
      </c>
      <c r="M157" s="914"/>
      <c r="N157" s="142" t="s">
        <v>549</v>
      </c>
      <c r="O157" s="143">
        <v>0</v>
      </c>
      <c r="Q157" s="914"/>
      <c r="R157" s="142" t="s">
        <v>549</v>
      </c>
      <c r="S157" s="143">
        <v>0</v>
      </c>
      <c r="U157" s="914"/>
      <c r="V157" s="142" t="s">
        <v>549</v>
      </c>
      <c r="W157" s="143">
        <v>0</v>
      </c>
      <c r="Y157" s="914"/>
      <c r="Z157" s="142" t="s">
        <v>549</v>
      </c>
      <c r="AA157" s="143">
        <v>0</v>
      </c>
      <c r="AC157" s="147" t="str">
        <f t="shared" si="4"/>
        <v xml:space="preserve">8010  Vibratory positive expiratory pressure system </v>
      </c>
      <c r="AD157" s="146">
        <f t="shared" si="5"/>
        <v>0</v>
      </c>
    </row>
    <row r="158" spans="1:30" ht="34.200000000000003" x14ac:dyDescent="0.3">
      <c r="A158" s="914"/>
      <c r="B158" s="142" t="s">
        <v>550</v>
      </c>
      <c r="C158" s="143">
        <v>0</v>
      </c>
      <c r="E158" s="914"/>
      <c r="F158" s="142" t="s">
        <v>550</v>
      </c>
      <c r="G158" s="143">
        <v>0</v>
      </c>
      <c r="I158" s="914"/>
      <c r="J158" s="142" t="s">
        <v>550</v>
      </c>
      <c r="K158" s="143">
        <v>0</v>
      </c>
      <c r="M158" s="914"/>
      <c r="N158" s="142" t="s">
        <v>550</v>
      </c>
      <c r="O158" s="143">
        <v>0</v>
      </c>
      <c r="Q158" s="914"/>
      <c r="R158" s="142" t="s">
        <v>550</v>
      </c>
      <c r="S158" s="143">
        <v>0</v>
      </c>
      <c r="U158" s="914"/>
      <c r="V158" s="142" t="s">
        <v>550</v>
      </c>
      <c r="W158" s="143">
        <v>0</v>
      </c>
      <c r="Y158" s="914"/>
      <c r="Z158" s="142" t="s">
        <v>550</v>
      </c>
      <c r="AA158" s="143">
        <v>0</v>
      </c>
      <c r="AC158" s="147" t="str">
        <f t="shared" si="4"/>
        <v xml:space="preserve">8011  Respiration meters </v>
      </c>
      <c r="AD158" s="146">
        <f t="shared" si="5"/>
        <v>0</v>
      </c>
    </row>
    <row r="159" spans="1:30" ht="22.8" x14ac:dyDescent="0.3">
      <c r="A159" s="914"/>
      <c r="B159" s="142" t="s">
        <v>551</v>
      </c>
      <c r="C159" s="143">
        <v>0</v>
      </c>
      <c r="E159" s="914"/>
      <c r="F159" s="142" t="s">
        <v>551</v>
      </c>
      <c r="G159" s="143">
        <v>0</v>
      </c>
      <c r="I159" s="914"/>
      <c r="J159" s="142" t="s">
        <v>551</v>
      </c>
      <c r="K159" s="143">
        <v>0</v>
      </c>
      <c r="M159" s="914"/>
      <c r="N159" s="142" t="s">
        <v>551</v>
      </c>
      <c r="O159" s="143">
        <v>0</v>
      </c>
      <c r="Q159" s="914"/>
      <c r="R159" s="142" t="s">
        <v>551</v>
      </c>
      <c r="S159" s="143">
        <v>0</v>
      </c>
      <c r="U159" s="914"/>
      <c r="V159" s="142" t="s">
        <v>551</v>
      </c>
      <c r="W159" s="143">
        <v>0</v>
      </c>
      <c r="Y159" s="914"/>
      <c r="Z159" s="142" t="s">
        <v>551</v>
      </c>
      <c r="AA159" s="143">
        <v>0</v>
      </c>
      <c r="AC159" s="147" t="str">
        <f t="shared" si="4"/>
        <v xml:space="preserve">8012  Air cleaners </v>
      </c>
      <c r="AD159" s="146">
        <f t="shared" si="5"/>
        <v>0</v>
      </c>
    </row>
    <row r="160" spans="1:30" ht="22.8" x14ac:dyDescent="0.3">
      <c r="A160" s="914"/>
      <c r="B160" s="142" t="s">
        <v>552</v>
      </c>
      <c r="C160" s="143">
        <v>0</v>
      </c>
      <c r="E160" s="914"/>
      <c r="F160" s="142" t="s">
        <v>552</v>
      </c>
      <c r="G160" s="143">
        <v>0</v>
      </c>
      <c r="I160" s="914"/>
      <c r="J160" s="142" t="s">
        <v>552</v>
      </c>
      <c r="K160" s="143">
        <v>0</v>
      </c>
      <c r="M160" s="914"/>
      <c r="N160" s="142" t="s">
        <v>552</v>
      </c>
      <c r="O160" s="143">
        <v>0</v>
      </c>
      <c r="Q160" s="914"/>
      <c r="R160" s="142" t="s">
        <v>552</v>
      </c>
      <c r="S160" s="143">
        <v>0</v>
      </c>
      <c r="U160" s="914"/>
      <c r="V160" s="142" t="s">
        <v>552</v>
      </c>
      <c r="W160" s="143">
        <v>0</v>
      </c>
      <c r="Y160" s="914"/>
      <c r="Z160" s="142" t="s">
        <v>552</v>
      </c>
      <c r="AA160" s="143">
        <v>0</v>
      </c>
      <c r="AC160" s="147" t="str">
        <f t="shared" si="4"/>
        <v xml:space="preserve">8013  Aspirators </v>
      </c>
      <c r="AD160" s="146">
        <f t="shared" si="5"/>
        <v>0</v>
      </c>
    </row>
    <row r="161" spans="1:30" ht="45.6" x14ac:dyDescent="0.3">
      <c r="A161" s="914"/>
      <c r="B161" s="142" t="s">
        <v>553</v>
      </c>
      <c r="C161" s="143">
        <v>0</v>
      </c>
      <c r="E161" s="914"/>
      <c r="F161" s="142" t="s">
        <v>553</v>
      </c>
      <c r="G161" s="143">
        <v>0</v>
      </c>
      <c r="I161" s="914"/>
      <c r="J161" s="142" t="s">
        <v>553</v>
      </c>
      <c r="K161" s="143">
        <v>0</v>
      </c>
      <c r="M161" s="914"/>
      <c r="N161" s="142" t="s">
        <v>553</v>
      </c>
      <c r="O161" s="143">
        <v>0</v>
      </c>
      <c r="Q161" s="914"/>
      <c r="R161" s="142" t="s">
        <v>553</v>
      </c>
      <c r="S161" s="143">
        <v>0</v>
      </c>
      <c r="U161" s="914"/>
      <c r="V161" s="142" t="s">
        <v>553</v>
      </c>
      <c r="W161" s="143">
        <v>0</v>
      </c>
      <c r="Y161" s="914"/>
      <c r="Z161" s="142" t="s">
        <v>553</v>
      </c>
      <c r="AA161" s="143">
        <v>0</v>
      </c>
      <c r="AC161" s="147" t="str">
        <f t="shared" si="4"/>
        <v xml:space="preserve">8014  Aids for respiratory therapy </v>
      </c>
      <c r="AD161" s="146">
        <f t="shared" si="5"/>
        <v>0</v>
      </c>
    </row>
    <row r="162" spans="1:30" ht="45.6" x14ac:dyDescent="0.3">
      <c r="A162" s="914"/>
      <c r="B162" s="142" t="s">
        <v>554</v>
      </c>
      <c r="C162" s="143">
        <v>0</v>
      </c>
      <c r="E162" s="914"/>
      <c r="F162" s="142" t="s">
        <v>554</v>
      </c>
      <c r="G162" s="143">
        <v>0</v>
      </c>
      <c r="I162" s="914"/>
      <c r="J162" s="142" t="s">
        <v>554</v>
      </c>
      <c r="K162" s="143">
        <v>0</v>
      </c>
      <c r="M162" s="914"/>
      <c r="N162" s="142" t="s">
        <v>554</v>
      </c>
      <c r="O162" s="143">
        <v>0</v>
      </c>
      <c r="Q162" s="914"/>
      <c r="R162" s="142" t="s">
        <v>554</v>
      </c>
      <c r="S162" s="143">
        <v>0</v>
      </c>
      <c r="U162" s="914"/>
      <c r="V162" s="142" t="s">
        <v>554</v>
      </c>
      <c r="W162" s="143">
        <v>0</v>
      </c>
      <c r="Y162" s="914"/>
      <c r="Z162" s="142" t="s">
        <v>554</v>
      </c>
      <c r="AA162" s="143">
        <v>0</v>
      </c>
      <c r="AC162" s="147" t="str">
        <f t="shared" si="4"/>
        <v>8015 Respiration muscle trainers</v>
      </c>
      <c r="AD162" s="146">
        <f t="shared" si="5"/>
        <v>0</v>
      </c>
    </row>
    <row r="163" spans="1:30" ht="34.200000000000003" x14ac:dyDescent="0.3">
      <c r="A163" s="914"/>
      <c r="B163" s="142" t="s">
        <v>555</v>
      </c>
      <c r="C163" s="143">
        <v>0</v>
      </c>
      <c r="E163" s="914"/>
      <c r="F163" s="142" t="s">
        <v>555</v>
      </c>
      <c r="G163" s="143">
        <v>0</v>
      </c>
      <c r="I163" s="914"/>
      <c r="J163" s="142" t="s">
        <v>555</v>
      </c>
      <c r="K163" s="143">
        <v>0</v>
      </c>
      <c r="M163" s="914"/>
      <c r="N163" s="142" t="s">
        <v>555</v>
      </c>
      <c r="O163" s="143">
        <v>0</v>
      </c>
      <c r="Q163" s="914"/>
      <c r="R163" s="142" t="s">
        <v>555</v>
      </c>
      <c r="S163" s="143">
        <v>0</v>
      </c>
      <c r="U163" s="914"/>
      <c r="V163" s="142" t="s">
        <v>555</v>
      </c>
      <c r="W163" s="143">
        <v>0</v>
      </c>
      <c r="Y163" s="914"/>
      <c r="Z163" s="142" t="s">
        <v>555</v>
      </c>
      <c r="AA163" s="143">
        <v>0</v>
      </c>
      <c r="AC163" s="147" t="str">
        <f t="shared" si="4"/>
        <v>8888   Clarification</v>
      </c>
      <c r="AD163" s="146">
        <f t="shared" si="5"/>
        <v>0</v>
      </c>
    </row>
    <row r="164" spans="1:30" ht="45.6" x14ac:dyDescent="0.3">
      <c r="A164" s="914"/>
      <c r="B164" s="142" t="s">
        <v>556</v>
      </c>
      <c r="C164" s="143">
        <v>1</v>
      </c>
      <c r="E164" s="914"/>
      <c r="F164" s="142" t="s">
        <v>556</v>
      </c>
      <c r="G164" s="143">
        <v>0</v>
      </c>
      <c r="I164" s="914"/>
      <c r="J164" s="142" t="s">
        <v>556</v>
      </c>
      <c r="K164" s="143">
        <v>0</v>
      </c>
      <c r="M164" s="914"/>
      <c r="N164" s="142" t="s">
        <v>556</v>
      </c>
      <c r="O164" s="143">
        <v>0</v>
      </c>
      <c r="Q164" s="914"/>
      <c r="R164" s="142" t="s">
        <v>556</v>
      </c>
      <c r="S164" s="143">
        <v>0</v>
      </c>
      <c r="U164" s="914"/>
      <c r="V164" s="142" t="s">
        <v>556</v>
      </c>
      <c r="W164" s="143">
        <v>0</v>
      </c>
      <c r="Y164" s="914"/>
      <c r="Z164" s="142" t="s">
        <v>556</v>
      </c>
      <c r="AA164" s="143">
        <v>0</v>
      </c>
      <c r="AC164" s="147" t="str">
        <f t="shared" si="4"/>
        <v xml:space="preserve">9001  Body plaster or neofract jacket </v>
      </c>
      <c r="AD164" s="146">
        <f t="shared" si="5"/>
        <v>1</v>
      </c>
    </row>
    <row r="165" spans="1:30" ht="45.6" x14ac:dyDescent="0.3">
      <c r="A165" s="914"/>
      <c r="B165" s="142" t="s">
        <v>557</v>
      </c>
      <c r="C165" s="143">
        <v>0</v>
      </c>
      <c r="E165" s="914"/>
      <c r="F165" s="142" t="s">
        <v>557</v>
      </c>
      <c r="G165" s="143">
        <v>0</v>
      </c>
      <c r="I165" s="914"/>
      <c r="J165" s="142" t="s">
        <v>557</v>
      </c>
      <c r="K165" s="143">
        <v>0</v>
      </c>
      <c r="M165" s="914"/>
      <c r="N165" s="142" t="s">
        <v>557</v>
      </c>
      <c r="O165" s="143">
        <v>0</v>
      </c>
      <c r="Q165" s="914"/>
      <c r="R165" s="142" t="s">
        <v>557</v>
      </c>
      <c r="S165" s="143">
        <v>0</v>
      </c>
      <c r="U165" s="914"/>
      <c r="V165" s="142" t="s">
        <v>557</v>
      </c>
      <c r="W165" s="143">
        <v>0</v>
      </c>
      <c r="Y165" s="914"/>
      <c r="Z165" s="142" t="s">
        <v>557</v>
      </c>
      <c r="AA165" s="143">
        <v>0</v>
      </c>
      <c r="AC165" s="147" t="str">
        <f t="shared" si="4"/>
        <v xml:space="preserve">9002  Deep brain stimulation machine </v>
      </c>
      <c r="AD165" s="146">
        <f t="shared" si="5"/>
        <v>0</v>
      </c>
    </row>
    <row r="166" spans="1:30" ht="45.6" x14ac:dyDescent="0.3">
      <c r="A166" s="914"/>
      <c r="B166" s="142" t="s">
        <v>558</v>
      </c>
      <c r="C166" s="143">
        <v>0</v>
      </c>
      <c r="E166" s="914"/>
      <c r="F166" s="142" t="s">
        <v>558</v>
      </c>
      <c r="G166" s="143">
        <v>0</v>
      </c>
      <c r="I166" s="914"/>
      <c r="J166" s="142" t="s">
        <v>558</v>
      </c>
      <c r="K166" s="143">
        <v>0</v>
      </c>
      <c r="M166" s="914"/>
      <c r="N166" s="142" t="s">
        <v>558</v>
      </c>
      <c r="O166" s="143">
        <v>0</v>
      </c>
      <c r="Q166" s="914"/>
      <c r="R166" s="142" t="s">
        <v>558</v>
      </c>
      <c r="S166" s="143">
        <v>0</v>
      </c>
      <c r="U166" s="914"/>
      <c r="V166" s="142" t="s">
        <v>558</v>
      </c>
      <c r="W166" s="143">
        <v>0</v>
      </c>
      <c r="Y166" s="914"/>
      <c r="Z166" s="142" t="s">
        <v>558</v>
      </c>
      <c r="AA166" s="143">
        <v>0</v>
      </c>
      <c r="AC166" s="147" t="str">
        <f t="shared" si="4"/>
        <v xml:space="preserve">9985  Therapeutic weighted clothing </v>
      </c>
      <c r="AD166" s="146">
        <f t="shared" si="5"/>
        <v>0</v>
      </c>
    </row>
    <row r="167" spans="1:30" ht="45.6" x14ac:dyDescent="0.3">
      <c r="A167" s="914"/>
      <c r="B167" s="142" t="s">
        <v>559</v>
      </c>
      <c r="C167" s="143">
        <v>0</v>
      </c>
      <c r="E167" s="914"/>
      <c r="F167" s="142" t="s">
        <v>559</v>
      </c>
      <c r="G167" s="143">
        <v>0</v>
      </c>
      <c r="I167" s="914"/>
      <c r="J167" s="142" t="s">
        <v>559</v>
      </c>
      <c r="K167" s="143">
        <v>0</v>
      </c>
      <c r="M167" s="914"/>
      <c r="N167" s="142" t="s">
        <v>559</v>
      </c>
      <c r="O167" s="143">
        <v>0</v>
      </c>
      <c r="Q167" s="914"/>
      <c r="R167" s="142" t="s">
        <v>559</v>
      </c>
      <c r="S167" s="143">
        <v>0</v>
      </c>
      <c r="U167" s="914"/>
      <c r="V167" s="142" t="s">
        <v>559</v>
      </c>
      <c r="W167" s="143">
        <v>0</v>
      </c>
      <c r="Y167" s="914"/>
      <c r="Z167" s="142" t="s">
        <v>559</v>
      </c>
      <c r="AA167" s="143">
        <v>0</v>
      </c>
      <c r="AC167" s="147" t="str">
        <f t="shared" si="4"/>
        <v xml:space="preserve">9986  Pump to drain lymph nodes </v>
      </c>
      <c r="AD167" s="146">
        <f t="shared" si="5"/>
        <v>0</v>
      </c>
    </row>
    <row r="168" spans="1:30" ht="45.6" x14ac:dyDescent="0.3">
      <c r="A168" s="914"/>
      <c r="B168" s="142" t="s">
        <v>560</v>
      </c>
      <c r="C168" s="143">
        <v>1</v>
      </c>
      <c r="E168" s="914"/>
      <c r="F168" s="142" t="s">
        <v>560</v>
      </c>
      <c r="G168" s="143">
        <v>0</v>
      </c>
      <c r="I168" s="914"/>
      <c r="J168" s="142" t="s">
        <v>560</v>
      </c>
      <c r="K168" s="143">
        <v>0</v>
      </c>
      <c r="M168" s="914"/>
      <c r="N168" s="142" t="s">
        <v>560</v>
      </c>
      <c r="O168" s="143">
        <v>0</v>
      </c>
      <c r="Q168" s="914"/>
      <c r="R168" s="142" t="s">
        <v>560</v>
      </c>
      <c r="S168" s="143">
        <v>0</v>
      </c>
      <c r="U168" s="914"/>
      <c r="V168" s="142" t="s">
        <v>560</v>
      </c>
      <c r="W168" s="143">
        <v>0</v>
      </c>
      <c r="Y168" s="914"/>
      <c r="Z168" s="142" t="s">
        <v>560</v>
      </c>
      <c r="AA168" s="143">
        <v>0</v>
      </c>
      <c r="AC168" s="147" t="str">
        <f t="shared" si="4"/>
        <v xml:space="preserve">9987  Adjustable table/adapted desk </v>
      </c>
      <c r="AD168" s="146">
        <f t="shared" si="5"/>
        <v>1</v>
      </c>
    </row>
    <row r="169" spans="1:30" ht="34.200000000000003" x14ac:dyDescent="0.3">
      <c r="A169" s="914"/>
      <c r="B169" s="142" t="s">
        <v>561</v>
      </c>
      <c r="C169" s="143">
        <v>0</v>
      </c>
      <c r="E169" s="914"/>
      <c r="F169" s="142" t="s">
        <v>561</v>
      </c>
      <c r="G169" s="143">
        <v>0</v>
      </c>
      <c r="I169" s="914"/>
      <c r="J169" s="142" t="s">
        <v>561</v>
      </c>
      <c r="K169" s="143">
        <v>0</v>
      </c>
      <c r="M169" s="914"/>
      <c r="N169" s="142" t="s">
        <v>561</v>
      </c>
      <c r="O169" s="143">
        <v>0</v>
      </c>
      <c r="Q169" s="914"/>
      <c r="R169" s="142" t="s">
        <v>561</v>
      </c>
      <c r="S169" s="143">
        <v>0</v>
      </c>
      <c r="U169" s="914"/>
      <c r="V169" s="142" t="s">
        <v>561</v>
      </c>
      <c r="W169" s="143">
        <v>0</v>
      </c>
      <c r="Y169" s="914"/>
      <c r="Z169" s="142" t="s">
        <v>561</v>
      </c>
      <c r="AA169" s="143">
        <v>0</v>
      </c>
      <c r="AC169" s="147" t="str">
        <f t="shared" si="4"/>
        <v xml:space="preserve">9990  Specialised helmet  </v>
      </c>
      <c r="AD169" s="146">
        <f t="shared" si="5"/>
        <v>0</v>
      </c>
    </row>
    <row r="170" spans="1:30" ht="34.200000000000003" x14ac:dyDescent="0.3">
      <c r="A170" s="914"/>
      <c r="B170" s="142" t="s">
        <v>562</v>
      </c>
      <c r="C170" s="143">
        <v>0</v>
      </c>
      <c r="E170" s="914"/>
      <c r="F170" s="142" t="s">
        <v>562</v>
      </c>
      <c r="G170" s="143">
        <v>0</v>
      </c>
      <c r="I170" s="914"/>
      <c r="J170" s="142" t="s">
        <v>562</v>
      </c>
      <c r="K170" s="143">
        <v>0</v>
      </c>
      <c r="M170" s="914"/>
      <c r="N170" s="142" t="s">
        <v>562</v>
      </c>
      <c r="O170" s="143">
        <v>0</v>
      </c>
      <c r="Q170" s="914"/>
      <c r="R170" s="142" t="s">
        <v>562</v>
      </c>
      <c r="S170" s="143">
        <v>0</v>
      </c>
      <c r="U170" s="914"/>
      <c r="V170" s="142" t="s">
        <v>562</v>
      </c>
      <c r="W170" s="143">
        <v>0</v>
      </c>
      <c r="Y170" s="914"/>
      <c r="Z170" s="142" t="s">
        <v>562</v>
      </c>
      <c r="AA170" s="143">
        <v>0</v>
      </c>
      <c r="AC170" s="147" t="str">
        <f t="shared" si="4"/>
        <v xml:space="preserve">9992  Mobile phone </v>
      </c>
      <c r="AD170" s="146">
        <f t="shared" si="5"/>
        <v>0</v>
      </c>
    </row>
    <row r="171" spans="1:30" ht="22.8" x14ac:dyDescent="0.3">
      <c r="A171" s="914"/>
      <c r="B171" s="142" t="s">
        <v>563</v>
      </c>
      <c r="C171" s="143">
        <v>0</v>
      </c>
      <c r="E171" s="914"/>
      <c r="F171" s="142" t="s">
        <v>563</v>
      </c>
      <c r="G171" s="143">
        <v>0</v>
      </c>
      <c r="I171" s="914"/>
      <c r="J171" s="142" t="s">
        <v>563</v>
      </c>
      <c r="K171" s="143">
        <v>0</v>
      </c>
      <c r="M171" s="914"/>
      <c r="N171" s="142" t="s">
        <v>563</v>
      </c>
      <c r="O171" s="143">
        <v>0</v>
      </c>
      <c r="Q171" s="914"/>
      <c r="R171" s="142" t="s">
        <v>563</v>
      </c>
      <c r="S171" s="143">
        <v>0</v>
      </c>
      <c r="U171" s="914"/>
      <c r="V171" s="142" t="s">
        <v>563</v>
      </c>
      <c r="W171" s="143">
        <v>0</v>
      </c>
      <c r="Y171" s="914"/>
      <c r="Z171" s="142" t="s">
        <v>563</v>
      </c>
      <c r="AA171" s="143">
        <v>0</v>
      </c>
      <c r="AC171" s="147" t="str">
        <f t="shared" si="4"/>
        <v xml:space="preserve">9993  Drip stand </v>
      </c>
      <c r="AD171" s="146">
        <f t="shared" si="5"/>
        <v>0</v>
      </c>
    </row>
    <row r="172" spans="1:30" ht="34.200000000000003" x14ac:dyDescent="0.3">
      <c r="A172" s="914"/>
      <c r="B172" s="142" t="s">
        <v>564</v>
      </c>
      <c r="C172" s="143">
        <v>0</v>
      </c>
      <c r="E172" s="914"/>
      <c r="F172" s="142" t="s">
        <v>564</v>
      </c>
      <c r="G172" s="143">
        <v>0</v>
      </c>
      <c r="I172" s="914"/>
      <c r="J172" s="142" t="s">
        <v>564</v>
      </c>
      <c r="K172" s="143">
        <v>0</v>
      </c>
      <c r="M172" s="914"/>
      <c r="N172" s="142" t="s">
        <v>564</v>
      </c>
      <c r="O172" s="143">
        <v>0</v>
      </c>
      <c r="Q172" s="914"/>
      <c r="R172" s="142" t="s">
        <v>564</v>
      </c>
      <c r="S172" s="143">
        <v>0</v>
      </c>
      <c r="U172" s="914"/>
      <c r="V172" s="142" t="s">
        <v>564</v>
      </c>
      <c r="W172" s="143">
        <v>0</v>
      </c>
      <c r="Y172" s="914"/>
      <c r="Z172" s="142" t="s">
        <v>564</v>
      </c>
      <c r="AA172" s="143">
        <v>0</v>
      </c>
      <c r="AC172" s="147" t="str">
        <f t="shared" si="4"/>
        <v xml:space="preserve">9994  Standing stool </v>
      </c>
      <c r="AD172" s="146">
        <f t="shared" si="5"/>
        <v>0</v>
      </c>
    </row>
    <row r="173" spans="1:30" ht="57" x14ac:dyDescent="0.3">
      <c r="A173" s="914"/>
      <c r="B173" s="142" t="s">
        <v>565</v>
      </c>
      <c r="C173" s="143">
        <v>0</v>
      </c>
      <c r="E173" s="914"/>
      <c r="F173" s="142" t="s">
        <v>565</v>
      </c>
      <c r="G173" s="143">
        <v>0</v>
      </c>
      <c r="I173" s="914"/>
      <c r="J173" s="142" t="s">
        <v>565</v>
      </c>
      <c r="K173" s="143">
        <v>0</v>
      </c>
      <c r="M173" s="914"/>
      <c r="N173" s="142" t="s">
        <v>565</v>
      </c>
      <c r="O173" s="143">
        <v>0</v>
      </c>
      <c r="Q173" s="914"/>
      <c r="R173" s="142" t="s">
        <v>565</v>
      </c>
      <c r="S173" s="143">
        <v>0</v>
      </c>
      <c r="U173" s="914"/>
      <c r="V173" s="142" t="s">
        <v>565</v>
      </c>
      <c r="W173" s="143">
        <v>0</v>
      </c>
      <c r="Y173" s="914"/>
      <c r="Z173" s="142" t="s">
        <v>565</v>
      </c>
      <c r="AA173" s="143">
        <v>0</v>
      </c>
      <c r="AC173" s="147" t="str">
        <f t="shared" si="4"/>
        <v xml:space="preserve">9995  Glucometer and associated equipment </v>
      </c>
      <c r="AD173" s="146">
        <f t="shared" si="5"/>
        <v>0</v>
      </c>
    </row>
    <row r="174" spans="1:30" ht="57" x14ac:dyDescent="0.3">
      <c r="A174" s="914"/>
      <c r="B174" s="142" t="s">
        <v>566</v>
      </c>
      <c r="C174" s="143">
        <v>2</v>
      </c>
      <c r="E174" s="914"/>
      <c r="F174" s="142" t="s">
        <v>566</v>
      </c>
      <c r="G174" s="143">
        <v>0</v>
      </c>
      <c r="I174" s="914"/>
      <c r="J174" s="142" t="s">
        <v>566</v>
      </c>
      <c r="K174" s="143">
        <v>0</v>
      </c>
      <c r="M174" s="914"/>
      <c r="N174" s="142" t="s">
        <v>566</v>
      </c>
      <c r="O174" s="143">
        <v>0</v>
      </c>
      <c r="Q174" s="914"/>
      <c r="R174" s="142" t="s">
        <v>566</v>
      </c>
      <c r="S174" s="143">
        <v>0</v>
      </c>
      <c r="U174" s="914"/>
      <c r="V174" s="142" t="s">
        <v>566</v>
      </c>
      <c r="W174" s="143">
        <v>0</v>
      </c>
      <c r="Y174" s="914"/>
      <c r="Z174" s="142" t="s">
        <v>566</v>
      </c>
      <c r="AA174" s="143">
        <v>0</v>
      </c>
      <c r="AC174" s="147" t="str">
        <f t="shared" si="4"/>
        <v xml:space="preserve">9996  Standard computer accessories </v>
      </c>
      <c r="AD174" s="146">
        <f t="shared" si="5"/>
        <v>2</v>
      </c>
    </row>
    <row r="175" spans="1:30" ht="34.200000000000003" x14ac:dyDescent="0.3">
      <c r="A175" s="914"/>
      <c r="B175" s="142" t="s">
        <v>567</v>
      </c>
      <c r="C175" s="143">
        <v>0</v>
      </c>
      <c r="E175" s="914"/>
      <c r="F175" s="142" t="s">
        <v>567</v>
      </c>
      <c r="G175" s="143">
        <v>1</v>
      </c>
      <c r="I175" s="914"/>
      <c r="J175" s="142" t="s">
        <v>567</v>
      </c>
      <c r="K175" s="143">
        <v>0</v>
      </c>
      <c r="M175" s="914"/>
      <c r="N175" s="142" t="s">
        <v>567</v>
      </c>
      <c r="O175" s="143">
        <v>0</v>
      </c>
      <c r="Q175" s="914"/>
      <c r="R175" s="142" t="s">
        <v>567</v>
      </c>
      <c r="S175" s="143">
        <v>0</v>
      </c>
      <c r="U175" s="914"/>
      <c r="V175" s="142" t="s">
        <v>567</v>
      </c>
      <c r="W175" s="143">
        <v>0</v>
      </c>
      <c r="Y175" s="914"/>
      <c r="Z175" s="142" t="s">
        <v>567</v>
      </c>
      <c r="AA175" s="143">
        <v>0</v>
      </c>
      <c r="AC175" s="147" t="str">
        <f t="shared" si="4"/>
        <v xml:space="preserve">9997  Specialised software </v>
      </c>
      <c r="AD175" s="146">
        <f t="shared" si="5"/>
        <v>1</v>
      </c>
    </row>
    <row r="176" spans="1:30" ht="79.8" x14ac:dyDescent="0.3">
      <c r="A176" s="914"/>
      <c r="B176" s="142" t="s">
        <v>568</v>
      </c>
      <c r="C176" s="143">
        <v>14</v>
      </c>
      <c r="E176" s="914"/>
      <c r="F176" s="142" t="s">
        <v>568</v>
      </c>
      <c r="G176" s="143">
        <v>3</v>
      </c>
      <c r="I176" s="914"/>
      <c r="J176" s="142" t="s">
        <v>568</v>
      </c>
      <c r="K176" s="143">
        <v>0</v>
      </c>
      <c r="M176" s="914"/>
      <c r="N176" s="142" t="s">
        <v>568</v>
      </c>
      <c r="O176" s="143">
        <v>0</v>
      </c>
      <c r="Q176" s="914"/>
      <c r="R176" s="142" t="s">
        <v>568</v>
      </c>
      <c r="S176" s="143">
        <v>0</v>
      </c>
      <c r="U176" s="914"/>
      <c r="V176" s="142" t="s">
        <v>568</v>
      </c>
      <c r="W176" s="143">
        <v>0</v>
      </c>
      <c r="Y176" s="914"/>
      <c r="Z176" s="142" t="s">
        <v>568</v>
      </c>
      <c r="AA176" s="143">
        <v>0</v>
      </c>
      <c r="AC176" s="147" t="str">
        <f t="shared" si="4"/>
        <v xml:space="preserve">9998  Standard computers for social/educational purposes </v>
      </c>
      <c r="AD176" s="146">
        <f t="shared" si="5"/>
        <v>17</v>
      </c>
    </row>
    <row r="177" spans="1:30" ht="34.799999999999997" thickBot="1" x14ac:dyDescent="0.35">
      <c r="A177" s="916"/>
      <c r="B177" s="144" t="s">
        <v>569</v>
      </c>
      <c r="C177" s="145">
        <v>3</v>
      </c>
      <c r="E177" s="916"/>
      <c r="F177" s="144" t="s">
        <v>569</v>
      </c>
      <c r="G177" s="145">
        <v>0</v>
      </c>
      <c r="I177" s="916"/>
      <c r="J177" s="144" t="s">
        <v>569</v>
      </c>
      <c r="K177" s="145">
        <v>0</v>
      </c>
      <c r="M177" s="916"/>
      <c r="N177" s="144" t="s">
        <v>569</v>
      </c>
      <c r="O177" s="145">
        <v>0</v>
      </c>
      <c r="Q177" s="916"/>
      <c r="R177" s="144" t="s">
        <v>569</v>
      </c>
      <c r="S177" s="145">
        <v>0</v>
      </c>
      <c r="U177" s="916"/>
      <c r="V177" s="144" t="s">
        <v>569</v>
      </c>
      <c r="W177" s="145">
        <v>0</v>
      </c>
      <c r="Y177" s="916"/>
      <c r="Z177" s="144" t="s">
        <v>569</v>
      </c>
      <c r="AA177" s="145">
        <v>0</v>
      </c>
      <c r="AC177" s="147" t="str">
        <f t="shared" si="4"/>
        <v xml:space="preserve">9999  Specialised hardware  </v>
      </c>
      <c r="AD177" s="146">
        <f t="shared" si="5"/>
        <v>3</v>
      </c>
    </row>
  </sheetData>
  <mergeCells count="14">
    <mergeCell ref="Y2:Z4"/>
    <mergeCell ref="Y5:Y177"/>
    <mergeCell ref="I2:J4"/>
    <mergeCell ref="I5:I177"/>
    <mergeCell ref="M2:N4"/>
    <mergeCell ref="M5:M177"/>
    <mergeCell ref="Q2:R4"/>
    <mergeCell ref="Q5:Q177"/>
    <mergeCell ref="A2:B4"/>
    <mergeCell ref="A5:A177"/>
    <mergeCell ref="E2:F4"/>
    <mergeCell ref="E5:E177"/>
    <mergeCell ref="U2:V4"/>
    <mergeCell ref="U5:U17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7"/>
  <sheetViews>
    <sheetView topLeftCell="U1" workbookViewId="0">
      <selection activeCell="AE2" sqref="AE2:AI177"/>
    </sheetView>
  </sheetViews>
  <sheetFormatPr defaultRowHeight="14.4" x14ac:dyDescent="0.3"/>
  <cols>
    <col min="36" max="39" width="9.109375" style="63"/>
  </cols>
  <sheetData>
    <row r="1" spans="1:40" ht="15.75" thickBot="1" x14ac:dyDescent="0.3"/>
    <row r="2" spans="1:40" ht="15" thickBot="1" x14ac:dyDescent="0.35">
      <c r="A2" s="924" t="s">
        <v>392</v>
      </c>
      <c r="B2" s="925"/>
      <c r="C2" s="919" t="s">
        <v>583</v>
      </c>
      <c r="D2" s="920"/>
      <c r="E2" s="158"/>
      <c r="F2" s="924" t="s">
        <v>392</v>
      </c>
      <c r="G2" s="925"/>
      <c r="H2" s="919" t="s">
        <v>586</v>
      </c>
      <c r="I2" s="920"/>
      <c r="J2" s="158"/>
      <c r="K2" s="924" t="s">
        <v>392</v>
      </c>
      <c r="L2" s="925"/>
      <c r="M2" s="919" t="s">
        <v>587</v>
      </c>
      <c r="N2" s="920"/>
      <c r="O2" s="158"/>
      <c r="P2" s="924" t="s">
        <v>392</v>
      </c>
      <c r="Q2" s="925"/>
      <c r="R2" s="919" t="s">
        <v>588</v>
      </c>
      <c r="S2" s="920"/>
      <c r="T2" s="158"/>
      <c r="U2" s="924" t="s">
        <v>392</v>
      </c>
      <c r="V2" s="925"/>
      <c r="W2" s="919" t="s">
        <v>589</v>
      </c>
      <c r="X2" s="920"/>
      <c r="Y2" s="158"/>
      <c r="Z2" s="924" t="s">
        <v>392</v>
      </c>
      <c r="AA2" s="925"/>
      <c r="AB2" s="919" t="s">
        <v>590</v>
      </c>
      <c r="AC2" s="920"/>
      <c r="AD2" s="158"/>
      <c r="AE2" s="924" t="s">
        <v>392</v>
      </c>
      <c r="AF2" s="925"/>
      <c r="AG2" s="919" t="s">
        <v>591</v>
      </c>
      <c r="AH2" s="920"/>
      <c r="AI2" s="158"/>
      <c r="AJ2" s="928" t="s">
        <v>392</v>
      </c>
      <c r="AK2" s="929"/>
      <c r="AL2" s="934" t="s">
        <v>41</v>
      </c>
      <c r="AM2" s="935"/>
    </row>
    <row r="3" spans="1:40" ht="35.4" x14ac:dyDescent="0.3">
      <c r="A3" s="922"/>
      <c r="B3" s="926"/>
      <c r="C3" s="159" t="s">
        <v>584</v>
      </c>
      <c r="D3" s="160" t="s">
        <v>585</v>
      </c>
      <c r="E3" s="158"/>
      <c r="F3" s="922"/>
      <c r="G3" s="926"/>
      <c r="H3" s="159" t="s">
        <v>584</v>
      </c>
      <c r="I3" s="160" t="s">
        <v>585</v>
      </c>
      <c r="J3" s="158"/>
      <c r="K3" s="922"/>
      <c r="L3" s="926"/>
      <c r="M3" s="159" t="s">
        <v>584</v>
      </c>
      <c r="N3" s="160" t="s">
        <v>585</v>
      </c>
      <c r="O3" s="158"/>
      <c r="P3" s="922"/>
      <c r="Q3" s="926"/>
      <c r="R3" s="159" t="s">
        <v>584</v>
      </c>
      <c r="S3" s="160" t="s">
        <v>585</v>
      </c>
      <c r="T3" s="158"/>
      <c r="U3" s="922"/>
      <c r="V3" s="926"/>
      <c r="W3" s="159" t="s">
        <v>584</v>
      </c>
      <c r="X3" s="160" t="s">
        <v>585</v>
      </c>
      <c r="Y3" s="158"/>
      <c r="Z3" s="922"/>
      <c r="AA3" s="926"/>
      <c r="AB3" s="159" t="s">
        <v>584</v>
      </c>
      <c r="AC3" s="160" t="s">
        <v>585</v>
      </c>
      <c r="AD3" s="158"/>
      <c r="AE3" s="922"/>
      <c r="AF3" s="926"/>
      <c r="AG3" s="159" t="s">
        <v>584</v>
      </c>
      <c r="AH3" s="160" t="s">
        <v>585</v>
      </c>
      <c r="AI3" s="158"/>
      <c r="AJ3" s="930"/>
      <c r="AK3" s="931"/>
      <c r="AL3" s="148" t="s">
        <v>584</v>
      </c>
      <c r="AM3" s="149" t="s">
        <v>585</v>
      </c>
    </row>
    <row r="4" spans="1:40" ht="15" thickBot="1" x14ac:dyDescent="0.35">
      <c r="A4" s="923"/>
      <c r="B4" s="927"/>
      <c r="C4" s="161" t="s">
        <v>395</v>
      </c>
      <c r="D4" s="162" t="s">
        <v>395</v>
      </c>
      <c r="E4" s="158"/>
      <c r="F4" s="923"/>
      <c r="G4" s="927"/>
      <c r="H4" s="161" t="s">
        <v>395</v>
      </c>
      <c r="I4" s="162" t="s">
        <v>395</v>
      </c>
      <c r="J4" s="158"/>
      <c r="K4" s="923"/>
      <c r="L4" s="927"/>
      <c r="M4" s="161" t="s">
        <v>395</v>
      </c>
      <c r="N4" s="162" t="s">
        <v>395</v>
      </c>
      <c r="O4" s="158"/>
      <c r="P4" s="923"/>
      <c r="Q4" s="927"/>
      <c r="R4" s="161" t="s">
        <v>395</v>
      </c>
      <c r="S4" s="162" t="s">
        <v>395</v>
      </c>
      <c r="T4" s="158"/>
      <c r="U4" s="923"/>
      <c r="V4" s="927"/>
      <c r="W4" s="161" t="s">
        <v>395</v>
      </c>
      <c r="X4" s="162" t="s">
        <v>395</v>
      </c>
      <c r="Y4" s="158"/>
      <c r="Z4" s="923"/>
      <c r="AA4" s="927"/>
      <c r="AB4" s="161" t="s">
        <v>395</v>
      </c>
      <c r="AC4" s="162" t="s">
        <v>395</v>
      </c>
      <c r="AD4" s="158"/>
      <c r="AE4" s="923"/>
      <c r="AF4" s="927"/>
      <c r="AG4" s="161" t="s">
        <v>395</v>
      </c>
      <c r="AH4" s="162" t="s">
        <v>395</v>
      </c>
      <c r="AI4" s="158"/>
      <c r="AJ4" s="932"/>
      <c r="AK4" s="933"/>
      <c r="AL4" s="150" t="s">
        <v>395</v>
      </c>
      <c r="AM4" s="151" t="s">
        <v>395</v>
      </c>
      <c r="AN4" s="157" t="s">
        <v>41</v>
      </c>
    </row>
    <row r="5" spans="1:40" ht="24.75" customHeight="1" thickBot="1" x14ac:dyDescent="0.35">
      <c r="A5" s="921" t="s">
        <v>396</v>
      </c>
      <c r="B5" s="163" t="s">
        <v>397</v>
      </c>
      <c r="C5" s="164">
        <v>0</v>
      </c>
      <c r="D5" s="165">
        <v>0</v>
      </c>
      <c r="E5" s="158"/>
      <c r="F5" s="921" t="s">
        <v>570</v>
      </c>
      <c r="G5" s="163" t="s">
        <v>397</v>
      </c>
      <c r="H5" s="164">
        <v>0</v>
      </c>
      <c r="I5" s="165">
        <v>0</v>
      </c>
      <c r="J5" s="158"/>
      <c r="K5" s="921" t="s">
        <v>573</v>
      </c>
      <c r="L5" s="163" t="s">
        <v>397</v>
      </c>
      <c r="M5" s="164">
        <v>0</v>
      </c>
      <c r="N5" s="165">
        <v>0</v>
      </c>
      <c r="O5" s="158"/>
      <c r="P5" s="921" t="s">
        <v>575</v>
      </c>
      <c r="Q5" s="163" t="s">
        <v>397</v>
      </c>
      <c r="R5" s="164">
        <v>0</v>
      </c>
      <c r="S5" s="165">
        <v>0</v>
      </c>
      <c r="T5" s="158"/>
      <c r="U5" s="921" t="s">
        <v>577</v>
      </c>
      <c r="V5" s="163" t="s">
        <v>397</v>
      </c>
      <c r="W5" s="164">
        <v>0</v>
      </c>
      <c r="X5" s="165">
        <v>0</v>
      </c>
      <c r="Y5" s="158"/>
      <c r="Z5" s="921" t="s">
        <v>579</v>
      </c>
      <c r="AA5" s="163" t="s">
        <v>397</v>
      </c>
      <c r="AB5" s="164">
        <v>0</v>
      </c>
      <c r="AC5" s="165">
        <v>0</v>
      </c>
      <c r="AD5" s="158"/>
      <c r="AE5" s="921" t="s">
        <v>581</v>
      </c>
      <c r="AF5" s="163" t="s">
        <v>397</v>
      </c>
      <c r="AG5" s="164">
        <v>0</v>
      </c>
      <c r="AH5" s="165">
        <v>0</v>
      </c>
      <c r="AI5" s="158"/>
      <c r="AJ5" s="936" t="s">
        <v>41</v>
      </c>
      <c r="AK5" s="152" t="s">
        <v>397</v>
      </c>
      <c r="AL5" s="153">
        <f>C5+H5+M5+W5+AB5+AG5</f>
        <v>0</v>
      </c>
      <c r="AM5" s="154">
        <f>D5+I5+N5+S5+X5+AC5+AH5</f>
        <v>0</v>
      </c>
      <c r="AN5" s="146">
        <f>SUM(AL5:AM5)</f>
        <v>0</v>
      </c>
    </row>
    <row r="6" spans="1:40" ht="34.799999999999997" thickBot="1" x14ac:dyDescent="0.35">
      <c r="A6" s="922"/>
      <c r="B6" s="166" t="s">
        <v>398</v>
      </c>
      <c r="C6" s="167">
        <v>0</v>
      </c>
      <c r="D6" s="168">
        <v>55</v>
      </c>
      <c r="E6" s="158"/>
      <c r="F6" s="922"/>
      <c r="G6" s="166" t="s">
        <v>398</v>
      </c>
      <c r="H6" s="167">
        <v>0</v>
      </c>
      <c r="I6" s="168">
        <v>7</v>
      </c>
      <c r="J6" s="158"/>
      <c r="K6" s="922"/>
      <c r="L6" s="166" t="s">
        <v>398</v>
      </c>
      <c r="M6" s="167">
        <v>0</v>
      </c>
      <c r="N6" s="168">
        <v>2</v>
      </c>
      <c r="O6" s="158"/>
      <c r="P6" s="922"/>
      <c r="Q6" s="166" t="s">
        <v>398</v>
      </c>
      <c r="R6" s="167">
        <v>0</v>
      </c>
      <c r="S6" s="168">
        <v>0</v>
      </c>
      <c r="T6" s="158"/>
      <c r="U6" s="922"/>
      <c r="V6" s="166" t="s">
        <v>398</v>
      </c>
      <c r="W6" s="167">
        <v>0</v>
      </c>
      <c r="X6" s="168">
        <v>0</v>
      </c>
      <c r="Y6" s="158"/>
      <c r="Z6" s="922"/>
      <c r="AA6" s="166" t="s">
        <v>398</v>
      </c>
      <c r="AB6" s="167">
        <v>0</v>
      </c>
      <c r="AC6" s="168">
        <v>0</v>
      </c>
      <c r="AD6" s="158"/>
      <c r="AE6" s="922"/>
      <c r="AF6" s="166" t="s">
        <v>398</v>
      </c>
      <c r="AG6" s="167">
        <v>0</v>
      </c>
      <c r="AH6" s="168">
        <v>0</v>
      </c>
      <c r="AI6" s="158"/>
      <c r="AJ6" s="937"/>
      <c r="AK6" s="155" t="s">
        <v>398</v>
      </c>
      <c r="AL6" s="153">
        <f t="shared" ref="AL6:AL69" si="0">C6+H6+M6+W6+AB6+AG6</f>
        <v>0</v>
      </c>
      <c r="AM6" s="154">
        <f t="shared" ref="AM6:AM69" si="1">D6+I6+N6+S6+X6+AC6+AH6</f>
        <v>64</v>
      </c>
      <c r="AN6" s="146">
        <f t="shared" ref="AN6:AN69" si="2">SUM(AL6:AM6)</f>
        <v>64</v>
      </c>
    </row>
    <row r="7" spans="1:40" ht="23.4" thickBot="1" x14ac:dyDescent="0.35">
      <c r="A7" s="922"/>
      <c r="B7" s="166" t="s">
        <v>399</v>
      </c>
      <c r="C7" s="167">
        <v>1</v>
      </c>
      <c r="D7" s="168">
        <v>4</v>
      </c>
      <c r="E7" s="158"/>
      <c r="F7" s="922"/>
      <c r="G7" s="166" t="s">
        <v>399</v>
      </c>
      <c r="H7" s="167">
        <v>0</v>
      </c>
      <c r="I7" s="168">
        <v>1</v>
      </c>
      <c r="J7" s="158"/>
      <c r="K7" s="922"/>
      <c r="L7" s="166" t="s">
        <v>399</v>
      </c>
      <c r="M7" s="167">
        <v>0</v>
      </c>
      <c r="N7" s="168">
        <v>0</v>
      </c>
      <c r="O7" s="158"/>
      <c r="P7" s="922"/>
      <c r="Q7" s="166" t="s">
        <v>399</v>
      </c>
      <c r="R7" s="167">
        <v>0</v>
      </c>
      <c r="S7" s="168">
        <v>0</v>
      </c>
      <c r="T7" s="158"/>
      <c r="U7" s="922"/>
      <c r="V7" s="166" t="s">
        <v>399</v>
      </c>
      <c r="W7" s="167">
        <v>0</v>
      </c>
      <c r="X7" s="168">
        <v>0</v>
      </c>
      <c r="Y7" s="158"/>
      <c r="Z7" s="922"/>
      <c r="AA7" s="166" t="s">
        <v>399</v>
      </c>
      <c r="AB7" s="167">
        <v>0</v>
      </c>
      <c r="AC7" s="168">
        <v>0</v>
      </c>
      <c r="AD7" s="158"/>
      <c r="AE7" s="922"/>
      <c r="AF7" s="166" t="s">
        <v>399</v>
      </c>
      <c r="AG7" s="167">
        <v>0</v>
      </c>
      <c r="AH7" s="168">
        <v>0</v>
      </c>
      <c r="AI7" s="158"/>
      <c r="AJ7" s="937"/>
      <c r="AK7" s="155" t="s">
        <v>399</v>
      </c>
      <c r="AL7" s="153">
        <f t="shared" si="0"/>
        <v>1</v>
      </c>
      <c r="AM7" s="154">
        <f t="shared" si="1"/>
        <v>5</v>
      </c>
      <c r="AN7" s="146">
        <f t="shared" si="2"/>
        <v>6</v>
      </c>
    </row>
    <row r="8" spans="1:40" ht="46.2" thickBot="1" x14ac:dyDescent="0.35">
      <c r="A8" s="922"/>
      <c r="B8" s="166" t="s">
        <v>400</v>
      </c>
      <c r="C8" s="167">
        <v>1</v>
      </c>
      <c r="D8" s="168">
        <v>36</v>
      </c>
      <c r="E8" s="158"/>
      <c r="F8" s="922"/>
      <c r="G8" s="166" t="s">
        <v>400</v>
      </c>
      <c r="H8" s="167">
        <v>0</v>
      </c>
      <c r="I8" s="168">
        <v>12</v>
      </c>
      <c r="J8" s="158"/>
      <c r="K8" s="922"/>
      <c r="L8" s="166" t="s">
        <v>400</v>
      </c>
      <c r="M8" s="167">
        <v>0</v>
      </c>
      <c r="N8" s="168">
        <v>3</v>
      </c>
      <c r="O8" s="158"/>
      <c r="P8" s="922"/>
      <c r="Q8" s="166" t="s">
        <v>400</v>
      </c>
      <c r="R8" s="167">
        <v>0</v>
      </c>
      <c r="S8" s="168">
        <v>1</v>
      </c>
      <c r="T8" s="158"/>
      <c r="U8" s="922"/>
      <c r="V8" s="166" t="s">
        <v>400</v>
      </c>
      <c r="W8" s="167">
        <v>0</v>
      </c>
      <c r="X8" s="168">
        <v>0</v>
      </c>
      <c r="Y8" s="158"/>
      <c r="Z8" s="922"/>
      <c r="AA8" s="166" t="s">
        <v>400</v>
      </c>
      <c r="AB8" s="167">
        <v>0</v>
      </c>
      <c r="AC8" s="168">
        <v>0</v>
      </c>
      <c r="AD8" s="158"/>
      <c r="AE8" s="922"/>
      <c r="AF8" s="166" t="s">
        <v>400</v>
      </c>
      <c r="AG8" s="167">
        <v>0</v>
      </c>
      <c r="AH8" s="168">
        <v>0</v>
      </c>
      <c r="AI8" s="158"/>
      <c r="AJ8" s="937"/>
      <c r="AK8" s="155" t="s">
        <v>400</v>
      </c>
      <c r="AL8" s="153">
        <f t="shared" si="0"/>
        <v>1</v>
      </c>
      <c r="AM8" s="154">
        <f t="shared" si="1"/>
        <v>52</v>
      </c>
      <c r="AN8" s="146">
        <f t="shared" si="2"/>
        <v>53</v>
      </c>
    </row>
    <row r="9" spans="1:40" ht="46.2" thickBot="1" x14ac:dyDescent="0.35">
      <c r="A9" s="922"/>
      <c r="B9" s="166" t="s">
        <v>401</v>
      </c>
      <c r="C9" s="167">
        <v>4</v>
      </c>
      <c r="D9" s="168">
        <v>23</v>
      </c>
      <c r="E9" s="158"/>
      <c r="F9" s="922"/>
      <c r="G9" s="166" t="s">
        <v>401</v>
      </c>
      <c r="H9" s="167">
        <v>1</v>
      </c>
      <c r="I9" s="168">
        <v>9</v>
      </c>
      <c r="J9" s="158"/>
      <c r="K9" s="922"/>
      <c r="L9" s="166" t="s">
        <v>401</v>
      </c>
      <c r="M9" s="167">
        <v>0</v>
      </c>
      <c r="N9" s="168">
        <v>2</v>
      </c>
      <c r="O9" s="158"/>
      <c r="P9" s="922"/>
      <c r="Q9" s="166" t="s">
        <v>401</v>
      </c>
      <c r="R9" s="167">
        <v>0</v>
      </c>
      <c r="S9" s="168">
        <v>1</v>
      </c>
      <c r="T9" s="158"/>
      <c r="U9" s="922"/>
      <c r="V9" s="166" t="s">
        <v>401</v>
      </c>
      <c r="W9" s="167">
        <v>0</v>
      </c>
      <c r="X9" s="168">
        <v>1</v>
      </c>
      <c r="Y9" s="158"/>
      <c r="Z9" s="922"/>
      <c r="AA9" s="166" t="s">
        <v>401</v>
      </c>
      <c r="AB9" s="167">
        <v>0</v>
      </c>
      <c r="AC9" s="168">
        <v>0</v>
      </c>
      <c r="AD9" s="158"/>
      <c r="AE9" s="922"/>
      <c r="AF9" s="166" t="s">
        <v>401</v>
      </c>
      <c r="AG9" s="167">
        <v>0</v>
      </c>
      <c r="AH9" s="168">
        <v>0</v>
      </c>
      <c r="AI9" s="158"/>
      <c r="AJ9" s="937"/>
      <c r="AK9" s="155" t="s">
        <v>401</v>
      </c>
      <c r="AL9" s="153">
        <f t="shared" si="0"/>
        <v>5</v>
      </c>
      <c r="AM9" s="154">
        <f t="shared" si="1"/>
        <v>36</v>
      </c>
      <c r="AN9" s="146">
        <f t="shared" si="2"/>
        <v>41</v>
      </c>
    </row>
    <row r="10" spans="1:40" ht="46.2" thickBot="1" x14ac:dyDescent="0.35">
      <c r="A10" s="922"/>
      <c r="B10" s="166" t="s">
        <v>402</v>
      </c>
      <c r="C10" s="167">
        <v>0</v>
      </c>
      <c r="D10" s="168">
        <v>6</v>
      </c>
      <c r="E10" s="158"/>
      <c r="F10" s="922"/>
      <c r="G10" s="166" t="s">
        <v>402</v>
      </c>
      <c r="H10" s="167">
        <v>0</v>
      </c>
      <c r="I10" s="168">
        <v>0</v>
      </c>
      <c r="J10" s="158"/>
      <c r="K10" s="922"/>
      <c r="L10" s="166" t="s">
        <v>402</v>
      </c>
      <c r="M10" s="167">
        <v>0</v>
      </c>
      <c r="N10" s="168">
        <v>0</v>
      </c>
      <c r="O10" s="158"/>
      <c r="P10" s="922"/>
      <c r="Q10" s="166" t="s">
        <v>402</v>
      </c>
      <c r="R10" s="167">
        <v>0</v>
      </c>
      <c r="S10" s="168">
        <v>1</v>
      </c>
      <c r="T10" s="158"/>
      <c r="U10" s="922"/>
      <c r="V10" s="166" t="s">
        <v>402</v>
      </c>
      <c r="W10" s="167">
        <v>0</v>
      </c>
      <c r="X10" s="168">
        <v>0</v>
      </c>
      <c r="Y10" s="158"/>
      <c r="Z10" s="922"/>
      <c r="AA10" s="166" t="s">
        <v>402</v>
      </c>
      <c r="AB10" s="167">
        <v>0</v>
      </c>
      <c r="AC10" s="168">
        <v>0</v>
      </c>
      <c r="AD10" s="158"/>
      <c r="AE10" s="922"/>
      <c r="AF10" s="166" t="s">
        <v>402</v>
      </c>
      <c r="AG10" s="167">
        <v>0</v>
      </c>
      <c r="AH10" s="168">
        <v>0</v>
      </c>
      <c r="AI10" s="158"/>
      <c r="AJ10" s="937"/>
      <c r="AK10" s="155" t="s">
        <v>402</v>
      </c>
      <c r="AL10" s="153">
        <f t="shared" si="0"/>
        <v>0</v>
      </c>
      <c r="AM10" s="154">
        <f t="shared" si="1"/>
        <v>7</v>
      </c>
      <c r="AN10" s="146">
        <f t="shared" si="2"/>
        <v>7</v>
      </c>
    </row>
    <row r="11" spans="1:40" ht="46.2" thickBot="1" x14ac:dyDescent="0.35">
      <c r="A11" s="922"/>
      <c r="B11" s="166" t="s">
        <v>403</v>
      </c>
      <c r="C11" s="167">
        <v>1</v>
      </c>
      <c r="D11" s="168">
        <v>1</v>
      </c>
      <c r="E11" s="158"/>
      <c r="F11" s="922"/>
      <c r="G11" s="166" t="s">
        <v>403</v>
      </c>
      <c r="H11" s="167">
        <v>0</v>
      </c>
      <c r="I11" s="168">
        <v>1</v>
      </c>
      <c r="J11" s="158"/>
      <c r="K11" s="922"/>
      <c r="L11" s="166" t="s">
        <v>403</v>
      </c>
      <c r="M11" s="167">
        <v>0</v>
      </c>
      <c r="N11" s="168">
        <v>0</v>
      </c>
      <c r="O11" s="158"/>
      <c r="P11" s="922"/>
      <c r="Q11" s="166" t="s">
        <v>403</v>
      </c>
      <c r="R11" s="167">
        <v>0</v>
      </c>
      <c r="S11" s="168">
        <v>0</v>
      </c>
      <c r="T11" s="158"/>
      <c r="U11" s="922"/>
      <c r="V11" s="166" t="s">
        <v>403</v>
      </c>
      <c r="W11" s="167">
        <v>0</v>
      </c>
      <c r="X11" s="168">
        <v>0</v>
      </c>
      <c r="Y11" s="158"/>
      <c r="Z11" s="922"/>
      <c r="AA11" s="166" t="s">
        <v>403</v>
      </c>
      <c r="AB11" s="167">
        <v>0</v>
      </c>
      <c r="AC11" s="168">
        <v>0</v>
      </c>
      <c r="AD11" s="158"/>
      <c r="AE11" s="922"/>
      <c r="AF11" s="166" t="s">
        <v>403</v>
      </c>
      <c r="AG11" s="167">
        <v>0</v>
      </c>
      <c r="AH11" s="168">
        <v>0</v>
      </c>
      <c r="AI11" s="158"/>
      <c r="AJ11" s="937"/>
      <c r="AK11" s="155" t="s">
        <v>403</v>
      </c>
      <c r="AL11" s="153">
        <f t="shared" si="0"/>
        <v>1</v>
      </c>
      <c r="AM11" s="154">
        <f t="shared" si="1"/>
        <v>2</v>
      </c>
      <c r="AN11" s="146">
        <f t="shared" si="2"/>
        <v>3</v>
      </c>
    </row>
    <row r="12" spans="1:40" ht="34.799999999999997" thickBot="1" x14ac:dyDescent="0.35">
      <c r="A12" s="922"/>
      <c r="B12" s="166" t="s">
        <v>404</v>
      </c>
      <c r="C12" s="167">
        <v>1</v>
      </c>
      <c r="D12" s="168">
        <v>7</v>
      </c>
      <c r="E12" s="158"/>
      <c r="F12" s="922"/>
      <c r="G12" s="166" t="s">
        <v>404</v>
      </c>
      <c r="H12" s="167">
        <v>1</v>
      </c>
      <c r="I12" s="168">
        <v>2</v>
      </c>
      <c r="J12" s="158"/>
      <c r="K12" s="922"/>
      <c r="L12" s="166" t="s">
        <v>404</v>
      </c>
      <c r="M12" s="167">
        <v>0</v>
      </c>
      <c r="N12" s="168">
        <v>0</v>
      </c>
      <c r="O12" s="158"/>
      <c r="P12" s="922"/>
      <c r="Q12" s="166" t="s">
        <v>404</v>
      </c>
      <c r="R12" s="167">
        <v>1</v>
      </c>
      <c r="S12" s="168">
        <v>0</v>
      </c>
      <c r="T12" s="158"/>
      <c r="U12" s="922"/>
      <c r="V12" s="166" t="s">
        <v>404</v>
      </c>
      <c r="W12" s="167">
        <v>0</v>
      </c>
      <c r="X12" s="168">
        <v>0</v>
      </c>
      <c r="Y12" s="158"/>
      <c r="Z12" s="922"/>
      <c r="AA12" s="166" t="s">
        <v>404</v>
      </c>
      <c r="AB12" s="167">
        <v>0</v>
      </c>
      <c r="AC12" s="168">
        <v>0</v>
      </c>
      <c r="AD12" s="158"/>
      <c r="AE12" s="922"/>
      <c r="AF12" s="166" t="s">
        <v>404</v>
      </c>
      <c r="AG12" s="167">
        <v>0</v>
      </c>
      <c r="AH12" s="168">
        <v>1</v>
      </c>
      <c r="AI12" s="158"/>
      <c r="AJ12" s="937"/>
      <c r="AK12" s="155" t="s">
        <v>404</v>
      </c>
      <c r="AL12" s="153">
        <f t="shared" si="0"/>
        <v>2</v>
      </c>
      <c r="AM12" s="154">
        <f t="shared" si="1"/>
        <v>10</v>
      </c>
      <c r="AN12" s="146">
        <f t="shared" si="2"/>
        <v>12</v>
      </c>
    </row>
    <row r="13" spans="1:40" ht="23.4" thickBot="1" x14ac:dyDescent="0.35">
      <c r="A13" s="922"/>
      <c r="B13" s="166" t="s">
        <v>405</v>
      </c>
      <c r="C13" s="167">
        <v>1</v>
      </c>
      <c r="D13" s="168">
        <v>13</v>
      </c>
      <c r="E13" s="158"/>
      <c r="F13" s="922"/>
      <c r="G13" s="166" t="s">
        <v>405</v>
      </c>
      <c r="H13" s="167">
        <v>0</v>
      </c>
      <c r="I13" s="168">
        <v>1</v>
      </c>
      <c r="J13" s="158"/>
      <c r="K13" s="922"/>
      <c r="L13" s="166" t="s">
        <v>405</v>
      </c>
      <c r="M13" s="167">
        <v>0</v>
      </c>
      <c r="N13" s="168">
        <v>0</v>
      </c>
      <c r="O13" s="158"/>
      <c r="P13" s="922"/>
      <c r="Q13" s="166" t="s">
        <v>405</v>
      </c>
      <c r="R13" s="167">
        <v>0</v>
      </c>
      <c r="S13" s="168">
        <v>0</v>
      </c>
      <c r="T13" s="158"/>
      <c r="U13" s="922"/>
      <c r="V13" s="166" t="s">
        <v>405</v>
      </c>
      <c r="W13" s="167">
        <v>0</v>
      </c>
      <c r="X13" s="168">
        <v>0</v>
      </c>
      <c r="Y13" s="158"/>
      <c r="Z13" s="922"/>
      <c r="AA13" s="166" t="s">
        <v>405</v>
      </c>
      <c r="AB13" s="167">
        <v>0</v>
      </c>
      <c r="AC13" s="168">
        <v>0</v>
      </c>
      <c r="AD13" s="158"/>
      <c r="AE13" s="922"/>
      <c r="AF13" s="166" t="s">
        <v>405</v>
      </c>
      <c r="AG13" s="167">
        <v>0</v>
      </c>
      <c r="AH13" s="168">
        <v>0</v>
      </c>
      <c r="AI13" s="158"/>
      <c r="AJ13" s="937"/>
      <c r="AK13" s="155" t="s">
        <v>405</v>
      </c>
      <c r="AL13" s="153">
        <f t="shared" si="0"/>
        <v>1</v>
      </c>
      <c r="AM13" s="154">
        <f t="shared" si="1"/>
        <v>14</v>
      </c>
      <c r="AN13" s="146">
        <f t="shared" si="2"/>
        <v>15</v>
      </c>
    </row>
    <row r="14" spans="1:40" ht="34.799999999999997" thickBot="1" x14ac:dyDescent="0.35">
      <c r="A14" s="922"/>
      <c r="B14" s="166" t="s">
        <v>406</v>
      </c>
      <c r="C14" s="167">
        <v>0</v>
      </c>
      <c r="D14" s="168">
        <v>6</v>
      </c>
      <c r="E14" s="158"/>
      <c r="F14" s="922"/>
      <c r="G14" s="166" t="s">
        <v>406</v>
      </c>
      <c r="H14" s="167">
        <v>1</v>
      </c>
      <c r="I14" s="168">
        <v>6</v>
      </c>
      <c r="J14" s="158"/>
      <c r="K14" s="922"/>
      <c r="L14" s="166" t="s">
        <v>406</v>
      </c>
      <c r="M14" s="167">
        <v>0</v>
      </c>
      <c r="N14" s="168">
        <v>0</v>
      </c>
      <c r="O14" s="158"/>
      <c r="P14" s="922"/>
      <c r="Q14" s="166" t="s">
        <v>406</v>
      </c>
      <c r="R14" s="167">
        <v>0</v>
      </c>
      <c r="S14" s="168">
        <v>0</v>
      </c>
      <c r="T14" s="158"/>
      <c r="U14" s="922"/>
      <c r="V14" s="166" t="s">
        <v>406</v>
      </c>
      <c r="W14" s="167">
        <v>0</v>
      </c>
      <c r="X14" s="168">
        <v>0</v>
      </c>
      <c r="Y14" s="158"/>
      <c r="Z14" s="922"/>
      <c r="AA14" s="166" t="s">
        <v>406</v>
      </c>
      <c r="AB14" s="167">
        <v>0</v>
      </c>
      <c r="AC14" s="168">
        <v>0</v>
      </c>
      <c r="AD14" s="158"/>
      <c r="AE14" s="922"/>
      <c r="AF14" s="166" t="s">
        <v>406</v>
      </c>
      <c r="AG14" s="167">
        <v>0</v>
      </c>
      <c r="AH14" s="168">
        <v>0</v>
      </c>
      <c r="AI14" s="158"/>
      <c r="AJ14" s="937"/>
      <c r="AK14" s="155" t="s">
        <v>406</v>
      </c>
      <c r="AL14" s="153">
        <f t="shared" si="0"/>
        <v>1</v>
      </c>
      <c r="AM14" s="154">
        <f t="shared" si="1"/>
        <v>12</v>
      </c>
      <c r="AN14" s="146">
        <f t="shared" si="2"/>
        <v>13</v>
      </c>
    </row>
    <row r="15" spans="1:40" ht="34.799999999999997" thickBot="1" x14ac:dyDescent="0.35">
      <c r="A15" s="922"/>
      <c r="B15" s="166" t="s">
        <v>407</v>
      </c>
      <c r="C15" s="167">
        <v>1</v>
      </c>
      <c r="D15" s="168">
        <v>3</v>
      </c>
      <c r="E15" s="158"/>
      <c r="F15" s="922"/>
      <c r="G15" s="166" t="s">
        <v>407</v>
      </c>
      <c r="H15" s="167">
        <v>0</v>
      </c>
      <c r="I15" s="168">
        <v>1</v>
      </c>
      <c r="J15" s="158"/>
      <c r="K15" s="922"/>
      <c r="L15" s="166" t="s">
        <v>407</v>
      </c>
      <c r="M15" s="167">
        <v>0</v>
      </c>
      <c r="N15" s="168">
        <v>0</v>
      </c>
      <c r="O15" s="158"/>
      <c r="P15" s="922"/>
      <c r="Q15" s="166" t="s">
        <v>407</v>
      </c>
      <c r="R15" s="167">
        <v>0</v>
      </c>
      <c r="S15" s="168">
        <v>0</v>
      </c>
      <c r="T15" s="158"/>
      <c r="U15" s="922"/>
      <c r="V15" s="166" t="s">
        <v>407</v>
      </c>
      <c r="W15" s="167">
        <v>0</v>
      </c>
      <c r="X15" s="168">
        <v>0</v>
      </c>
      <c r="Y15" s="158"/>
      <c r="Z15" s="922"/>
      <c r="AA15" s="166" t="s">
        <v>407</v>
      </c>
      <c r="AB15" s="167">
        <v>0</v>
      </c>
      <c r="AC15" s="168">
        <v>0</v>
      </c>
      <c r="AD15" s="158"/>
      <c r="AE15" s="922"/>
      <c r="AF15" s="166" t="s">
        <v>407</v>
      </c>
      <c r="AG15" s="167">
        <v>0</v>
      </c>
      <c r="AH15" s="168">
        <v>0</v>
      </c>
      <c r="AI15" s="158"/>
      <c r="AJ15" s="937"/>
      <c r="AK15" s="155" t="s">
        <v>407</v>
      </c>
      <c r="AL15" s="153">
        <f t="shared" si="0"/>
        <v>1</v>
      </c>
      <c r="AM15" s="154">
        <f t="shared" si="1"/>
        <v>4</v>
      </c>
      <c r="AN15" s="146">
        <f t="shared" si="2"/>
        <v>5</v>
      </c>
    </row>
    <row r="16" spans="1:40" ht="57.6" thickBot="1" x14ac:dyDescent="0.35">
      <c r="A16" s="922"/>
      <c r="B16" s="166" t="s">
        <v>408</v>
      </c>
      <c r="C16" s="167">
        <v>6</v>
      </c>
      <c r="D16" s="168">
        <v>13</v>
      </c>
      <c r="E16" s="158"/>
      <c r="F16" s="922"/>
      <c r="G16" s="166" t="s">
        <v>408</v>
      </c>
      <c r="H16" s="167">
        <v>0</v>
      </c>
      <c r="I16" s="168">
        <v>1</v>
      </c>
      <c r="J16" s="158"/>
      <c r="K16" s="922"/>
      <c r="L16" s="166" t="s">
        <v>408</v>
      </c>
      <c r="M16" s="167">
        <v>0</v>
      </c>
      <c r="N16" s="168">
        <v>1</v>
      </c>
      <c r="O16" s="158"/>
      <c r="P16" s="922"/>
      <c r="Q16" s="166" t="s">
        <v>408</v>
      </c>
      <c r="R16" s="167">
        <v>0</v>
      </c>
      <c r="S16" s="168">
        <v>0</v>
      </c>
      <c r="T16" s="158"/>
      <c r="U16" s="922"/>
      <c r="V16" s="166" t="s">
        <v>408</v>
      </c>
      <c r="W16" s="167">
        <v>0</v>
      </c>
      <c r="X16" s="168">
        <v>0</v>
      </c>
      <c r="Y16" s="158"/>
      <c r="Z16" s="922"/>
      <c r="AA16" s="166" t="s">
        <v>408</v>
      </c>
      <c r="AB16" s="167">
        <v>0</v>
      </c>
      <c r="AC16" s="168">
        <v>0</v>
      </c>
      <c r="AD16" s="158"/>
      <c r="AE16" s="922"/>
      <c r="AF16" s="166" t="s">
        <v>408</v>
      </c>
      <c r="AG16" s="167">
        <v>0</v>
      </c>
      <c r="AH16" s="168">
        <v>0</v>
      </c>
      <c r="AI16" s="158"/>
      <c r="AJ16" s="937"/>
      <c r="AK16" s="155" t="s">
        <v>408</v>
      </c>
      <c r="AL16" s="153">
        <f t="shared" si="0"/>
        <v>6</v>
      </c>
      <c r="AM16" s="154">
        <f t="shared" si="1"/>
        <v>15</v>
      </c>
      <c r="AN16" s="146">
        <f t="shared" si="2"/>
        <v>21</v>
      </c>
    </row>
    <row r="17" spans="1:40" ht="34.799999999999997" thickBot="1" x14ac:dyDescent="0.35">
      <c r="A17" s="922"/>
      <c r="B17" s="166" t="s">
        <v>409</v>
      </c>
      <c r="C17" s="167">
        <v>0</v>
      </c>
      <c r="D17" s="168">
        <v>1</v>
      </c>
      <c r="E17" s="158"/>
      <c r="F17" s="922"/>
      <c r="G17" s="166" t="s">
        <v>409</v>
      </c>
      <c r="H17" s="167">
        <v>0</v>
      </c>
      <c r="I17" s="168">
        <v>0</v>
      </c>
      <c r="J17" s="158"/>
      <c r="K17" s="922"/>
      <c r="L17" s="166" t="s">
        <v>409</v>
      </c>
      <c r="M17" s="167">
        <v>0</v>
      </c>
      <c r="N17" s="168">
        <v>0</v>
      </c>
      <c r="O17" s="158"/>
      <c r="P17" s="922"/>
      <c r="Q17" s="166" t="s">
        <v>409</v>
      </c>
      <c r="R17" s="167">
        <v>0</v>
      </c>
      <c r="S17" s="168">
        <v>0</v>
      </c>
      <c r="T17" s="158"/>
      <c r="U17" s="922"/>
      <c r="V17" s="166" t="s">
        <v>409</v>
      </c>
      <c r="W17" s="167">
        <v>0</v>
      </c>
      <c r="X17" s="168">
        <v>0</v>
      </c>
      <c r="Y17" s="158"/>
      <c r="Z17" s="922"/>
      <c r="AA17" s="166" t="s">
        <v>409</v>
      </c>
      <c r="AB17" s="167">
        <v>0</v>
      </c>
      <c r="AC17" s="168">
        <v>0</v>
      </c>
      <c r="AD17" s="158"/>
      <c r="AE17" s="922"/>
      <c r="AF17" s="166" t="s">
        <v>409</v>
      </c>
      <c r="AG17" s="167">
        <v>0</v>
      </c>
      <c r="AH17" s="168">
        <v>0</v>
      </c>
      <c r="AI17" s="158"/>
      <c r="AJ17" s="937"/>
      <c r="AK17" s="155" t="s">
        <v>409</v>
      </c>
      <c r="AL17" s="153">
        <f t="shared" si="0"/>
        <v>0</v>
      </c>
      <c r="AM17" s="154">
        <f t="shared" si="1"/>
        <v>1</v>
      </c>
      <c r="AN17" s="146">
        <f t="shared" si="2"/>
        <v>1</v>
      </c>
    </row>
    <row r="18" spans="1:40" ht="34.799999999999997" thickBot="1" x14ac:dyDescent="0.35">
      <c r="A18" s="922"/>
      <c r="B18" s="166" t="s">
        <v>410</v>
      </c>
      <c r="C18" s="167">
        <v>0</v>
      </c>
      <c r="D18" s="168">
        <v>0</v>
      </c>
      <c r="E18" s="158"/>
      <c r="F18" s="922"/>
      <c r="G18" s="166" t="s">
        <v>410</v>
      </c>
      <c r="H18" s="167">
        <v>0</v>
      </c>
      <c r="I18" s="168">
        <v>0</v>
      </c>
      <c r="J18" s="158"/>
      <c r="K18" s="922"/>
      <c r="L18" s="166" t="s">
        <v>410</v>
      </c>
      <c r="M18" s="167">
        <v>0</v>
      </c>
      <c r="N18" s="168">
        <v>0</v>
      </c>
      <c r="O18" s="158"/>
      <c r="P18" s="922"/>
      <c r="Q18" s="166" t="s">
        <v>410</v>
      </c>
      <c r="R18" s="167">
        <v>0</v>
      </c>
      <c r="S18" s="168">
        <v>0</v>
      </c>
      <c r="T18" s="158"/>
      <c r="U18" s="922"/>
      <c r="V18" s="166" t="s">
        <v>410</v>
      </c>
      <c r="W18" s="167">
        <v>0</v>
      </c>
      <c r="X18" s="168">
        <v>0</v>
      </c>
      <c r="Y18" s="158"/>
      <c r="Z18" s="922"/>
      <c r="AA18" s="166" t="s">
        <v>410</v>
      </c>
      <c r="AB18" s="167">
        <v>0</v>
      </c>
      <c r="AC18" s="168">
        <v>0</v>
      </c>
      <c r="AD18" s="158"/>
      <c r="AE18" s="922"/>
      <c r="AF18" s="166" t="s">
        <v>410</v>
      </c>
      <c r="AG18" s="167">
        <v>0</v>
      </c>
      <c r="AH18" s="168">
        <v>0</v>
      </c>
      <c r="AI18" s="158"/>
      <c r="AJ18" s="937"/>
      <c r="AK18" s="155" t="s">
        <v>410</v>
      </c>
      <c r="AL18" s="153">
        <f t="shared" si="0"/>
        <v>0</v>
      </c>
      <c r="AM18" s="154">
        <f t="shared" si="1"/>
        <v>0</v>
      </c>
      <c r="AN18" s="146">
        <f t="shared" si="2"/>
        <v>0</v>
      </c>
    </row>
    <row r="19" spans="1:40" ht="34.799999999999997" thickBot="1" x14ac:dyDescent="0.35">
      <c r="A19" s="922"/>
      <c r="B19" s="166" t="s">
        <v>411</v>
      </c>
      <c r="C19" s="167">
        <v>1</v>
      </c>
      <c r="D19" s="168">
        <v>37</v>
      </c>
      <c r="E19" s="158"/>
      <c r="F19" s="922"/>
      <c r="G19" s="166" t="s">
        <v>411</v>
      </c>
      <c r="H19" s="167">
        <v>2</v>
      </c>
      <c r="I19" s="168">
        <v>9</v>
      </c>
      <c r="J19" s="158"/>
      <c r="K19" s="922"/>
      <c r="L19" s="166" t="s">
        <v>411</v>
      </c>
      <c r="M19" s="167">
        <v>0</v>
      </c>
      <c r="N19" s="168">
        <v>4</v>
      </c>
      <c r="O19" s="158"/>
      <c r="P19" s="922"/>
      <c r="Q19" s="166" t="s">
        <v>411</v>
      </c>
      <c r="R19" s="167">
        <v>0</v>
      </c>
      <c r="S19" s="168">
        <v>1</v>
      </c>
      <c r="T19" s="158"/>
      <c r="U19" s="922"/>
      <c r="V19" s="166" t="s">
        <v>411</v>
      </c>
      <c r="W19" s="167">
        <v>0</v>
      </c>
      <c r="X19" s="168">
        <v>1</v>
      </c>
      <c r="Y19" s="158"/>
      <c r="Z19" s="922"/>
      <c r="AA19" s="166" t="s">
        <v>411</v>
      </c>
      <c r="AB19" s="167">
        <v>0</v>
      </c>
      <c r="AC19" s="168">
        <v>0</v>
      </c>
      <c r="AD19" s="158"/>
      <c r="AE19" s="922"/>
      <c r="AF19" s="166" t="s">
        <v>411</v>
      </c>
      <c r="AG19" s="167">
        <v>0</v>
      </c>
      <c r="AH19" s="168">
        <v>0</v>
      </c>
      <c r="AI19" s="158"/>
      <c r="AJ19" s="937"/>
      <c r="AK19" s="155" t="s">
        <v>411</v>
      </c>
      <c r="AL19" s="153">
        <f t="shared" si="0"/>
        <v>3</v>
      </c>
      <c r="AM19" s="154">
        <f t="shared" si="1"/>
        <v>52</v>
      </c>
      <c r="AN19" s="146">
        <f t="shared" si="2"/>
        <v>55</v>
      </c>
    </row>
    <row r="20" spans="1:40" ht="34.799999999999997" thickBot="1" x14ac:dyDescent="0.35">
      <c r="A20" s="922"/>
      <c r="B20" s="166" t="s">
        <v>412</v>
      </c>
      <c r="C20" s="167">
        <v>0</v>
      </c>
      <c r="D20" s="168">
        <v>26</v>
      </c>
      <c r="E20" s="158"/>
      <c r="F20" s="922"/>
      <c r="G20" s="166" t="s">
        <v>412</v>
      </c>
      <c r="H20" s="167">
        <v>1</v>
      </c>
      <c r="I20" s="168">
        <v>12</v>
      </c>
      <c r="J20" s="158"/>
      <c r="K20" s="922"/>
      <c r="L20" s="166" t="s">
        <v>412</v>
      </c>
      <c r="M20" s="167">
        <v>0</v>
      </c>
      <c r="N20" s="168">
        <v>7</v>
      </c>
      <c r="O20" s="158"/>
      <c r="P20" s="922"/>
      <c r="Q20" s="166" t="s">
        <v>412</v>
      </c>
      <c r="R20" s="167">
        <v>0</v>
      </c>
      <c r="S20" s="168">
        <v>4</v>
      </c>
      <c r="T20" s="158"/>
      <c r="U20" s="922"/>
      <c r="V20" s="166" t="s">
        <v>412</v>
      </c>
      <c r="W20" s="167">
        <v>0</v>
      </c>
      <c r="X20" s="168">
        <v>1</v>
      </c>
      <c r="Y20" s="158"/>
      <c r="Z20" s="922"/>
      <c r="AA20" s="166" t="s">
        <v>412</v>
      </c>
      <c r="AB20" s="167">
        <v>0</v>
      </c>
      <c r="AC20" s="168">
        <v>0</v>
      </c>
      <c r="AD20" s="158"/>
      <c r="AE20" s="922"/>
      <c r="AF20" s="166" t="s">
        <v>412</v>
      </c>
      <c r="AG20" s="167">
        <v>0</v>
      </c>
      <c r="AH20" s="168">
        <v>0</v>
      </c>
      <c r="AI20" s="158"/>
      <c r="AJ20" s="937"/>
      <c r="AK20" s="155" t="s">
        <v>412</v>
      </c>
      <c r="AL20" s="153">
        <f t="shared" si="0"/>
        <v>1</v>
      </c>
      <c r="AM20" s="154">
        <f t="shared" si="1"/>
        <v>50</v>
      </c>
      <c r="AN20" s="146">
        <f t="shared" si="2"/>
        <v>51</v>
      </c>
    </row>
    <row r="21" spans="1:40" ht="34.799999999999997" thickBot="1" x14ac:dyDescent="0.35">
      <c r="A21" s="922"/>
      <c r="B21" s="166" t="s">
        <v>413</v>
      </c>
      <c r="C21" s="167">
        <v>0</v>
      </c>
      <c r="D21" s="168">
        <v>1</v>
      </c>
      <c r="E21" s="158"/>
      <c r="F21" s="922"/>
      <c r="G21" s="166" t="s">
        <v>413</v>
      </c>
      <c r="H21" s="167">
        <v>0</v>
      </c>
      <c r="I21" s="168">
        <v>0</v>
      </c>
      <c r="J21" s="158"/>
      <c r="K21" s="922"/>
      <c r="L21" s="166" t="s">
        <v>413</v>
      </c>
      <c r="M21" s="167">
        <v>0</v>
      </c>
      <c r="N21" s="168">
        <v>0</v>
      </c>
      <c r="O21" s="158"/>
      <c r="P21" s="922"/>
      <c r="Q21" s="166" t="s">
        <v>413</v>
      </c>
      <c r="R21" s="167">
        <v>0</v>
      </c>
      <c r="S21" s="168">
        <v>0</v>
      </c>
      <c r="T21" s="158"/>
      <c r="U21" s="922"/>
      <c r="V21" s="166" t="s">
        <v>413</v>
      </c>
      <c r="W21" s="167">
        <v>0</v>
      </c>
      <c r="X21" s="168">
        <v>0</v>
      </c>
      <c r="Y21" s="158"/>
      <c r="Z21" s="922"/>
      <c r="AA21" s="166" t="s">
        <v>413</v>
      </c>
      <c r="AB21" s="167">
        <v>0</v>
      </c>
      <c r="AC21" s="168">
        <v>0</v>
      </c>
      <c r="AD21" s="158"/>
      <c r="AE21" s="922"/>
      <c r="AF21" s="166" t="s">
        <v>413</v>
      </c>
      <c r="AG21" s="167">
        <v>0</v>
      </c>
      <c r="AH21" s="168">
        <v>0</v>
      </c>
      <c r="AI21" s="158"/>
      <c r="AJ21" s="937"/>
      <c r="AK21" s="155" t="s">
        <v>413</v>
      </c>
      <c r="AL21" s="153">
        <f t="shared" si="0"/>
        <v>0</v>
      </c>
      <c r="AM21" s="154">
        <f t="shared" si="1"/>
        <v>1</v>
      </c>
      <c r="AN21" s="146">
        <f t="shared" si="2"/>
        <v>1</v>
      </c>
    </row>
    <row r="22" spans="1:40" ht="23.4" thickBot="1" x14ac:dyDescent="0.35">
      <c r="A22" s="922"/>
      <c r="B22" s="166" t="s">
        <v>414</v>
      </c>
      <c r="C22" s="167">
        <v>0</v>
      </c>
      <c r="D22" s="168">
        <v>2</v>
      </c>
      <c r="E22" s="158"/>
      <c r="F22" s="922"/>
      <c r="G22" s="166" t="s">
        <v>414</v>
      </c>
      <c r="H22" s="167">
        <v>0</v>
      </c>
      <c r="I22" s="168">
        <v>0</v>
      </c>
      <c r="J22" s="158"/>
      <c r="K22" s="922"/>
      <c r="L22" s="166" t="s">
        <v>414</v>
      </c>
      <c r="M22" s="167">
        <v>0</v>
      </c>
      <c r="N22" s="168">
        <v>0</v>
      </c>
      <c r="O22" s="158"/>
      <c r="P22" s="922"/>
      <c r="Q22" s="166" t="s">
        <v>414</v>
      </c>
      <c r="R22" s="167">
        <v>0</v>
      </c>
      <c r="S22" s="168">
        <v>0</v>
      </c>
      <c r="T22" s="158"/>
      <c r="U22" s="922"/>
      <c r="V22" s="166" t="s">
        <v>414</v>
      </c>
      <c r="W22" s="167">
        <v>0</v>
      </c>
      <c r="X22" s="168">
        <v>0</v>
      </c>
      <c r="Y22" s="158"/>
      <c r="Z22" s="922"/>
      <c r="AA22" s="166" t="s">
        <v>414</v>
      </c>
      <c r="AB22" s="167">
        <v>0</v>
      </c>
      <c r="AC22" s="168">
        <v>0</v>
      </c>
      <c r="AD22" s="158"/>
      <c r="AE22" s="922"/>
      <c r="AF22" s="166" t="s">
        <v>414</v>
      </c>
      <c r="AG22" s="167">
        <v>0</v>
      </c>
      <c r="AH22" s="168">
        <v>0</v>
      </c>
      <c r="AI22" s="158"/>
      <c r="AJ22" s="937"/>
      <c r="AK22" s="155" t="s">
        <v>414</v>
      </c>
      <c r="AL22" s="153">
        <f t="shared" si="0"/>
        <v>0</v>
      </c>
      <c r="AM22" s="154">
        <f t="shared" si="1"/>
        <v>2</v>
      </c>
      <c r="AN22" s="146">
        <f t="shared" si="2"/>
        <v>2</v>
      </c>
    </row>
    <row r="23" spans="1:40" ht="34.799999999999997" thickBot="1" x14ac:dyDescent="0.35">
      <c r="A23" s="922"/>
      <c r="B23" s="166" t="s">
        <v>415</v>
      </c>
      <c r="C23" s="167">
        <v>0</v>
      </c>
      <c r="D23" s="168">
        <v>0</v>
      </c>
      <c r="E23" s="158"/>
      <c r="F23" s="922"/>
      <c r="G23" s="166" t="s">
        <v>415</v>
      </c>
      <c r="H23" s="167">
        <v>0</v>
      </c>
      <c r="I23" s="168">
        <v>0</v>
      </c>
      <c r="J23" s="158"/>
      <c r="K23" s="922"/>
      <c r="L23" s="166" t="s">
        <v>415</v>
      </c>
      <c r="M23" s="167">
        <v>0</v>
      </c>
      <c r="N23" s="168">
        <v>0</v>
      </c>
      <c r="O23" s="158"/>
      <c r="P23" s="922"/>
      <c r="Q23" s="166" t="s">
        <v>415</v>
      </c>
      <c r="R23" s="167">
        <v>0</v>
      </c>
      <c r="S23" s="168">
        <v>0</v>
      </c>
      <c r="T23" s="158"/>
      <c r="U23" s="922"/>
      <c r="V23" s="166" t="s">
        <v>415</v>
      </c>
      <c r="W23" s="167">
        <v>0</v>
      </c>
      <c r="X23" s="168">
        <v>0</v>
      </c>
      <c r="Y23" s="158"/>
      <c r="Z23" s="922"/>
      <c r="AA23" s="166" t="s">
        <v>415</v>
      </c>
      <c r="AB23" s="167">
        <v>0</v>
      </c>
      <c r="AC23" s="168">
        <v>0</v>
      </c>
      <c r="AD23" s="158"/>
      <c r="AE23" s="922"/>
      <c r="AF23" s="166" t="s">
        <v>415</v>
      </c>
      <c r="AG23" s="167">
        <v>0</v>
      </c>
      <c r="AH23" s="168">
        <v>0</v>
      </c>
      <c r="AI23" s="158"/>
      <c r="AJ23" s="937"/>
      <c r="AK23" s="155" t="s">
        <v>415</v>
      </c>
      <c r="AL23" s="153">
        <f t="shared" si="0"/>
        <v>0</v>
      </c>
      <c r="AM23" s="154">
        <f t="shared" si="1"/>
        <v>0</v>
      </c>
      <c r="AN23" s="146">
        <f t="shared" si="2"/>
        <v>0</v>
      </c>
    </row>
    <row r="24" spans="1:40" ht="46.2" thickBot="1" x14ac:dyDescent="0.35">
      <c r="A24" s="922"/>
      <c r="B24" s="166" t="s">
        <v>416</v>
      </c>
      <c r="C24" s="167">
        <v>2</v>
      </c>
      <c r="D24" s="168">
        <v>1</v>
      </c>
      <c r="E24" s="158"/>
      <c r="F24" s="922"/>
      <c r="G24" s="166" t="s">
        <v>416</v>
      </c>
      <c r="H24" s="167">
        <v>0</v>
      </c>
      <c r="I24" s="168">
        <v>1</v>
      </c>
      <c r="J24" s="158"/>
      <c r="K24" s="922"/>
      <c r="L24" s="166" t="s">
        <v>416</v>
      </c>
      <c r="M24" s="167">
        <v>0</v>
      </c>
      <c r="N24" s="168">
        <v>0</v>
      </c>
      <c r="O24" s="158"/>
      <c r="P24" s="922"/>
      <c r="Q24" s="166" t="s">
        <v>416</v>
      </c>
      <c r="R24" s="167">
        <v>0</v>
      </c>
      <c r="S24" s="168">
        <v>0</v>
      </c>
      <c r="T24" s="158"/>
      <c r="U24" s="922"/>
      <c r="V24" s="166" t="s">
        <v>416</v>
      </c>
      <c r="W24" s="167">
        <v>0</v>
      </c>
      <c r="X24" s="168">
        <v>0</v>
      </c>
      <c r="Y24" s="158"/>
      <c r="Z24" s="922"/>
      <c r="AA24" s="166" t="s">
        <v>416</v>
      </c>
      <c r="AB24" s="167">
        <v>0</v>
      </c>
      <c r="AC24" s="168">
        <v>0</v>
      </c>
      <c r="AD24" s="158"/>
      <c r="AE24" s="922"/>
      <c r="AF24" s="166" t="s">
        <v>416</v>
      </c>
      <c r="AG24" s="167">
        <v>0</v>
      </c>
      <c r="AH24" s="168">
        <v>0</v>
      </c>
      <c r="AI24" s="158"/>
      <c r="AJ24" s="937"/>
      <c r="AK24" s="155" t="s">
        <v>416</v>
      </c>
      <c r="AL24" s="153">
        <f t="shared" si="0"/>
        <v>2</v>
      </c>
      <c r="AM24" s="154">
        <f t="shared" si="1"/>
        <v>2</v>
      </c>
      <c r="AN24" s="146">
        <f t="shared" si="2"/>
        <v>4</v>
      </c>
    </row>
    <row r="25" spans="1:40" ht="34.799999999999997" thickBot="1" x14ac:dyDescent="0.35">
      <c r="A25" s="922"/>
      <c r="B25" s="166" t="s">
        <v>417</v>
      </c>
      <c r="C25" s="167">
        <v>1</v>
      </c>
      <c r="D25" s="168">
        <v>7</v>
      </c>
      <c r="E25" s="158"/>
      <c r="F25" s="922"/>
      <c r="G25" s="166" t="s">
        <v>417</v>
      </c>
      <c r="H25" s="167">
        <v>0</v>
      </c>
      <c r="I25" s="168">
        <v>1</v>
      </c>
      <c r="J25" s="158"/>
      <c r="K25" s="922"/>
      <c r="L25" s="166" t="s">
        <v>417</v>
      </c>
      <c r="M25" s="167">
        <v>0</v>
      </c>
      <c r="N25" s="168">
        <v>1</v>
      </c>
      <c r="O25" s="158"/>
      <c r="P25" s="922"/>
      <c r="Q25" s="166" t="s">
        <v>417</v>
      </c>
      <c r="R25" s="167">
        <v>0</v>
      </c>
      <c r="S25" s="168">
        <v>0</v>
      </c>
      <c r="T25" s="158"/>
      <c r="U25" s="922"/>
      <c r="V25" s="166" t="s">
        <v>417</v>
      </c>
      <c r="W25" s="167">
        <v>0</v>
      </c>
      <c r="X25" s="168">
        <v>0</v>
      </c>
      <c r="Y25" s="158"/>
      <c r="Z25" s="922"/>
      <c r="AA25" s="166" t="s">
        <v>417</v>
      </c>
      <c r="AB25" s="167">
        <v>0</v>
      </c>
      <c r="AC25" s="168">
        <v>0</v>
      </c>
      <c r="AD25" s="158"/>
      <c r="AE25" s="922"/>
      <c r="AF25" s="166" t="s">
        <v>417</v>
      </c>
      <c r="AG25" s="167">
        <v>0</v>
      </c>
      <c r="AH25" s="168">
        <v>0</v>
      </c>
      <c r="AI25" s="158"/>
      <c r="AJ25" s="937"/>
      <c r="AK25" s="155" t="s">
        <v>417</v>
      </c>
      <c r="AL25" s="153">
        <f t="shared" si="0"/>
        <v>1</v>
      </c>
      <c r="AM25" s="154">
        <f t="shared" si="1"/>
        <v>9</v>
      </c>
      <c r="AN25" s="146">
        <f t="shared" si="2"/>
        <v>10</v>
      </c>
    </row>
    <row r="26" spans="1:40" ht="34.799999999999997" thickBot="1" x14ac:dyDescent="0.35">
      <c r="A26" s="922"/>
      <c r="B26" s="166" t="s">
        <v>418</v>
      </c>
      <c r="C26" s="167">
        <v>0</v>
      </c>
      <c r="D26" s="168">
        <v>1</v>
      </c>
      <c r="E26" s="158"/>
      <c r="F26" s="922"/>
      <c r="G26" s="166" t="s">
        <v>418</v>
      </c>
      <c r="H26" s="167">
        <v>0</v>
      </c>
      <c r="I26" s="168">
        <v>1</v>
      </c>
      <c r="J26" s="158"/>
      <c r="K26" s="922"/>
      <c r="L26" s="166" t="s">
        <v>418</v>
      </c>
      <c r="M26" s="167">
        <v>0</v>
      </c>
      <c r="N26" s="168">
        <v>0</v>
      </c>
      <c r="O26" s="158"/>
      <c r="P26" s="922"/>
      <c r="Q26" s="166" t="s">
        <v>418</v>
      </c>
      <c r="R26" s="167">
        <v>0</v>
      </c>
      <c r="S26" s="168">
        <v>0</v>
      </c>
      <c r="T26" s="158"/>
      <c r="U26" s="922"/>
      <c r="V26" s="166" t="s">
        <v>418</v>
      </c>
      <c r="W26" s="167">
        <v>0</v>
      </c>
      <c r="X26" s="168">
        <v>0</v>
      </c>
      <c r="Y26" s="158"/>
      <c r="Z26" s="922"/>
      <c r="AA26" s="166" t="s">
        <v>418</v>
      </c>
      <c r="AB26" s="167">
        <v>0</v>
      </c>
      <c r="AC26" s="168">
        <v>0</v>
      </c>
      <c r="AD26" s="158"/>
      <c r="AE26" s="922"/>
      <c r="AF26" s="166" t="s">
        <v>418</v>
      </c>
      <c r="AG26" s="167">
        <v>0</v>
      </c>
      <c r="AH26" s="168">
        <v>0</v>
      </c>
      <c r="AI26" s="158"/>
      <c r="AJ26" s="937"/>
      <c r="AK26" s="155" t="s">
        <v>418</v>
      </c>
      <c r="AL26" s="153">
        <f t="shared" si="0"/>
        <v>0</v>
      </c>
      <c r="AM26" s="154">
        <f t="shared" si="1"/>
        <v>2</v>
      </c>
      <c r="AN26" s="146">
        <f t="shared" si="2"/>
        <v>2</v>
      </c>
    </row>
    <row r="27" spans="1:40" ht="34.799999999999997" thickBot="1" x14ac:dyDescent="0.35">
      <c r="A27" s="922"/>
      <c r="B27" s="166" t="s">
        <v>419</v>
      </c>
      <c r="C27" s="167">
        <v>3</v>
      </c>
      <c r="D27" s="168">
        <v>33</v>
      </c>
      <c r="E27" s="158"/>
      <c r="F27" s="922"/>
      <c r="G27" s="166" t="s">
        <v>419</v>
      </c>
      <c r="H27" s="167">
        <v>0</v>
      </c>
      <c r="I27" s="168">
        <v>10</v>
      </c>
      <c r="J27" s="158"/>
      <c r="K27" s="922"/>
      <c r="L27" s="166" t="s">
        <v>419</v>
      </c>
      <c r="M27" s="167">
        <v>0</v>
      </c>
      <c r="N27" s="168">
        <v>2</v>
      </c>
      <c r="O27" s="158"/>
      <c r="P27" s="922"/>
      <c r="Q27" s="166" t="s">
        <v>419</v>
      </c>
      <c r="R27" s="167">
        <v>0</v>
      </c>
      <c r="S27" s="168">
        <v>0</v>
      </c>
      <c r="T27" s="158"/>
      <c r="U27" s="922"/>
      <c r="V27" s="166" t="s">
        <v>419</v>
      </c>
      <c r="W27" s="167">
        <v>0</v>
      </c>
      <c r="X27" s="168">
        <v>0</v>
      </c>
      <c r="Y27" s="158"/>
      <c r="Z27" s="922"/>
      <c r="AA27" s="166" t="s">
        <v>419</v>
      </c>
      <c r="AB27" s="167">
        <v>0</v>
      </c>
      <c r="AC27" s="168">
        <v>0</v>
      </c>
      <c r="AD27" s="158"/>
      <c r="AE27" s="922"/>
      <c r="AF27" s="166" t="s">
        <v>419</v>
      </c>
      <c r="AG27" s="167">
        <v>0</v>
      </c>
      <c r="AH27" s="168">
        <v>0</v>
      </c>
      <c r="AI27" s="158"/>
      <c r="AJ27" s="937"/>
      <c r="AK27" s="155" t="s">
        <v>419</v>
      </c>
      <c r="AL27" s="153">
        <f t="shared" si="0"/>
        <v>3</v>
      </c>
      <c r="AM27" s="154">
        <f t="shared" si="1"/>
        <v>45</v>
      </c>
      <c r="AN27" s="146">
        <f t="shared" si="2"/>
        <v>48</v>
      </c>
    </row>
    <row r="28" spans="1:40" ht="34.799999999999997" thickBot="1" x14ac:dyDescent="0.35">
      <c r="A28" s="922"/>
      <c r="B28" s="166" t="s">
        <v>420</v>
      </c>
      <c r="C28" s="167">
        <v>0</v>
      </c>
      <c r="D28" s="168">
        <v>4</v>
      </c>
      <c r="E28" s="158"/>
      <c r="F28" s="922"/>
      <c r="G28" s="166" t="s">
        <v>420</v>
      </c>
      <c r="H28" s="167">
        <v>0</v>
      </c>
      <c r="I28" s="168">
        <v>1</v>
      </c>
      <c r="J28" s="158"/>
      <c r="K28" s="922"/>
      <c r="L28" s="166" t="s">
        <v>420</v>
      </c>
      <c r="M28" s="167">
        <v>0</v>
      </c>
      <c r="N28" s="168">
        <v>0</v>
      </c>
      <c r="O28" s="158"/>
      <c r="P28" s="922"/>
      <c r="Q28" s="166" t="s">
        <v>420</v>
      </c>
      <c r="R28" s="167">
        <v>0</v>
      </c>
      <c r="S28" s="168">
        <v>0</v>
      </c>
      <c r="T28" s="158"/>
      <c r="U28" s="922"/>
      <c r="V28" s="166" t="s">
        <v>420</v>
      </c>
      <c r="W28" s="167">
        <v>0</v>
      </c>
      <c r="X28" s="168">
        <v>0</v>
      </c>
      <c r="Y28" s="158"/>
      <c r="Z28" s="922"/>
      <c r="AA28" s="166" t="s">
        <v>420</v>
      </c>
      <c r="AB28" s="167">
        <v>0</v>
      </c>
      <c r="AC28" s="168">
        <v>1</v>
      </c>
      <c r="AD28" s="158"/>
      <c r="AE28" s="922"/>
      <c r="AF28" s="166" t="s">
        <v>420</v>
      </c>
      <c r="AG28" s="167">
        <v>0</v>
      </c>
      <c r="AH28" s="168">
        <v>0</v>
      </c>
      <c r="AI28" s="158"/>
      <c r="AJ28" s="937"/>
      <c r="AK28" s="155" t="s">
        <v>420</v>
      </c>
      <c r="AL28" s="153">
        <f t="shared" si="0"/>
        <v>0</v>
      </c>
      <c r="AM28" s="154">
        <f t="shared" si="1"/>
        <v>6</v>
      </c>
      <c r="AN28" s="146">
        <f t="shared" si="2"/>
        <v>6</v>
      </c>
    </row>
    <row r="29" spans="1:40" ht="34.799999999999997" thickBot="1" x14ac:dyDescent="0.35">
      <c r="A29" s="922"/>
      <c r="B29" s="166" t="s">
        <v>421</v>
      </c>
      <c r="C29" s="167">
        <v>2</v>
      </c>
      <c r="D29" s="168">
        <v>35</v>
      </c>
      <c r="E29" s="158"/>
      <c r="F29" s="922"/>
      <c r="G29" s="166" t="s">
        <v>421</v>
      </c>
      <c r="H29" s="167">
        <v>0</v>
      </c>
      <c r="I29" s="168">
        <v>6</v>
      </c>
      <c r="J29" s="158"/>
      <c r="K29" s="922"/>
      <c r="L29" s="166" t="s">
        <v>421</v>
      </c>
      <c r="M29" s="167">
        <v>0</v>
      </c>
      <c r="N29" s="168">
        <v>3</v>
      </c>
      <c r="O29" s="158"/>
      <c r="P29" s="922"/>
      <c r="Q29" s="166" t="s">
        <v>421</v>
      </c>
      <c r="R29" s="167">
        <v>0</v>
      </c>
      <c r="S29" s="168">
        <v>0</v>
      </c>
      <c r="T29" s="158"/>
      <c r="U29" s="922"/>
      <c r="V29" s="166" t="s">
        <v>421</v>
      </c>
      <c r="W29" s="167">
        <v>0</v>
      </c>
      <c r="X29" s="168">
        <v>0</v>
      </c>
      <c r="Y29" s="158"/>
      <c r="Z29" s="922"/>
      <c r="AA29" s="166" t="s">
        <v>421</v>
      </c>
      <c r="AB29" s="167">
        <v>0</v>
      </c>
      <c r="AC29" s="168">
        <v>0</v>
      </c>
      <c r="AD29" s="158"/>
      <c r="AE29" s="922"/>
      <c r="AF29" s="166" t="s">
        <v>421</v>
      </c>
      <c r="AG29" s="167">
        <v>0</v>
      </c>
      <c r="AH29" s="168">
        <v>0</v>
      </c>
      <c r="AI29" s="158"/>
      <c r="AJ29" s="937"/>
      <c r="AK29" s="155" t="s">
        <v>421</v>
      </c>
      <c r="AL29" s="153">
        <f t="shared" si="0"/>
        <v>2</v>
      </c>
      <c r="AM29" s="154">
        <f t="shared" si="1"/>
        <v>44</v>
      </c>
      <c r="AN29" s="146">
        <f t="shared" si="2"/>
        <v>46</v>
      </c>
    </row>
    <row r="30" spans="1:40" ht="46.2" thickBot="1" x14ac:dyDescent="0.35">
      <c r="A30" s="922"/>
      <c r="B30" s="166" t="s">
        <v>422</v>
      </c>
      <c r="C30" s="167">
        <v>0</v>
      </c>
      <c r="D30" s="168">
        <v>0</v>
      </c>
      <c r="E30" s="158"/>
      <c r="F30" s="922"/>
      <c r="G30" s="166" t="s">
        <v>422</v>
      </c>
      <c r="H30" s="167">
        <v>0</v>
      </c>
      <c r="I30" s="168">
        <v>0</v>
      </c>
      <c r="J30" s="158"/>
      <c r="K30" s="922"/>
      <c r="L30" s="166" t="s">
        <v>422</v>
      </c>
      <c r="M30" s="167">
        <v>0</v>
      </c>
      <c r="N30" s="168">
        <v>0</v>
      </c>
      <c r="O30" s="158"/>
      <c r="P30" s="922"/>
      <c r="Q30" s="166" t="s">
        <v>422</v>
      </c>
      <c r="R30" s="167">
        <v>0</v>
      </c>
      <c r="S30" s="168">
        <v>0</v>
      </c>
      <c r="T30" s="158"/>
      <c r="U30" s="922"/>
      <c r="V30" s="166" t="s">
        <v>422</v>
      </c>
      <c r="W30" s="167">
        <v>0</v>
      </c>
      <c r="X30" s="168">
        <v>0</v>
      </c>
      <c r="Y30" s="158"/>
      <c r="Z30" s="922"/>
      <c r="AA30" s="166" t="s">
        <v>422</v>
      </c>
      <c r="AB30" s="167">
        <v>0</v>
      </c>
      <c r="AC30" s="168">
        <v>0</v>
      </c>
      <c r="AD30" s="158"/>
      <c r="AE30" s="922"/>
      <c r="AF30" s="166" t="s">
        <v>422</v>
      </c>
      <c r="AG30" s="167">
        <v>0</v>
      </c>
      <c r="AH30" s="168">
        <v>0</v>
      </c>
      <c r="AI30" s="158"/>
      <c r="AJ30" s="937"/>
      <c r="AK30" s="155" t="s">
        <v>422</v>
      </c>
      <c r="AL30" s="153">
        <f t="shared" si="0"/>
        <v>0</v>
      </c>
      <c r="AM30" s="154">
        <f t="shared" si="1"/>
        <v>0</v>
      </c>
      <c r="AN30" s="146">
        <f t="shared" si="2"/>
        <v>0</v>
      </c>
    </row>
    <row r="31" spans="1:40" ht="46.2" thickBot="1" x14ac:dyDescent="0.35">
      <c r="A31" s="922"/>
      <c r="B31" s="166" t="s">
        <v>423</v>
      </c>
      <c r="C31" s="167">
        <v>1</v>
      </c>
      <c r="D31" s="168">
        <v>1</v>
      </c>
      <c r="E31" s="158"/>
      <c r="F31" s="922"/>
      <c r="G31" s="166" t="s">
        <v>423</v>
      </c>
      <c r="H31" s="167">
        <v>0</v>
      </c>
      <c r="I31" s="168">
        <v>0</v>
      </c>
      <c r="J31" s="158"/>
      <c r="K31" s="922"/>
      <c r="L31" s="166" t="s">
        <v>423</v>
      </c>
      <c r="M31" s="167">
        <v>0</v>
      </c>
      <c r="N31" s="168">
        <v>1</v>
      </c>
      <c r="O31" s="158"/>
      <c r="P31" s="922"/>
      <c r="Q31" s="166" t="s">
        <v>423</v>
      </c>
      <c r="R31" s="167">
        <v>0</v>
      </c>
      <c r="S31" s="168">
        <v>0</v>
      </c>
      <c r="T31" s="158"/>
      <c r="U31" s="922"/>
      <c r="V31" s="166" t="s">
        <v>423</v>
      </c>
      <c r="W31" s="167">
        <v>0</v>
      </c>
      <c r="X31" s="168">
        <v>0</v>
      </c>
      <c r="Y31" s="158"/>
      <c r="Z31" s="922"/>
      <c r="AA31" s="166" t="s">
        <v>423</v>
      </c>
      <c r="AB31" s="167">
        <v>0</v>
      </c>
      <c r="AC31" s="168">
        <v>0</v>
      </c>
      <c r="AD31" s="158"/>
      <c r="AE31" s="922"/>
      <c r="AF31" s="166" t="s">
        <v>423</v>
      </c>
      <c r="AG31" s="167">
        <v>0</v>
      </c>
      <c r="AH31" s="168">
        <v>0</v>
      </c>
      <c r="AI31" s="158"/>
      <c r="AJ31" s="937"/>
      <c r="AK31" s="155" t="s">
        <v>423</v>
      </c>
      <c r="AL31" s="153">
        <f t="shared" si="0"/>
        <v>1</v>
      </c>
      <c r="AM31" s="154">
        <f t="shared" si="1"/>
        <v>2</v>
      </c>
      <c r="AN31" s="146">
        <f t="shared" si="2"/>
        <v>3</v>
      </c>
    </row>
    <row r="32" spans="1:40" ht="46.2" thickBot="1" x14ac:dyDescent="0.35">
      <c r="A32" s="922"/>
      <c r="B32" s="166" t="s">
        <v>424</v>
      </c>
      <c r="C32" s="167">
        <v>1</v>
      </c>
      <c r="D32" s="168">
        <v>23</v>
      </c>
      <c r="E32" s="158"/>
      <c r="F32" s="922"/>
      <c r="G32" s="166" t="s">
        <v>424</v>
      </c>
      <c r="H32" s="167">
        <v>0</v>
      </c>
      <c r="I32" s="168">
        <v>2</v>
      </c>
      <c r="J32" s="158"/>
      <c r="K32" s="922"/>
      <c r="L32" s="166" t="s">
        <v>424</v>
      </c>
      <c r="M32" s="167">
        <v>0</v>
      </c>
      <c r="N32" s="168">
        <v>1</v>
      </c>
      <c r="O32" s="158"/>
      <c r="P32" s="922"/>
      <c r="Q32" s="166" t="s">
        <v>424</v>
      </c>
      <c r="R32" s="167">
        <v>0</v>
      </c>
      <c r="S32" s="168">
        <v>0</v>
      </c>
      <c r="T32" s="158"/>
      <c r="U32" s="922"/>
      <c r="V32" s="166" t="s">
        <v>424</v>
      </c>
      <c r="W32" s="167">
        <v>0</v>
      </c>
      <c r="X32" s="168">
        <v>0</v>
      </c>
      <c r="Y32" s="158"/>
      <c r="Z32" s="922"/>
      <c r="AA32" s="166" t="s">
        <v>424</v>
      </c>
      <c r="AB32" s="167">
        <v>0</v>
      </c>
      <c r="AC32" s="168">
        <v>0</v>
      </c>
      <c r="AD32" s="158"/>
      <c r="AE32" s="922"/>
      <c r="AF32" s="166" t="s">
        <v>424</v>
      </c>
      <c r="AG32" s="167">
        <v>0</v>
      </c>
      <c r="AH32" s="168">
        <v>0</v>
      </c>
      <c r="AI32" s="158"/>
      <c r="AJ32" s="937"/>
      <c r="AK32" s="155" t="s">
        <v>424</v>
      </c>
      <c r="AL32" s="153">
        <f t="shared" si="0"/>
        <v>1</v>
      </c>
      <c r="AM32" s="154">
        <f t="shared" si="1"/>
        <v>26</v>
      </c>
      <c r="AN32" s="146">
        <f t="shared" si="2"/>
        <v>27</v>
      </c>
    </row>
    <row r="33" spans="1:40" ht="46.2" thickBot="1" x14ac:dyDescent="0.35">
      <c r="A33" s="922"/>
      <c r="B33" s="166" t="s">
        <v>425</v>
      </c>
      <c r="C33" s="167">
        <v>2</v>
      </c>
      <c r="D33" s="168">
        <v>4</v>
      </c>
      <c r="E33" s="158"/>
      <c r="F33" s="922"/>
      <c r="G33" s="166" t="s">
        <v>425</v>
      </c>
      <c r="H33" s="167">
        <v>0</v>
      </c>
      <c r="I33" s="168">
        <v>5</v>
      </c>
      <c r="J33" s="158"/>
      <c r="K33" s="922"/>
      <c r="L33" s="166" t="s">
        <v>425</v>
      </c>
      <c r="M33" s="167">
        <v>0</v>
      </c>
      <c r="N33" s="168">
        <v>1</v>
      </c>
      <c r="O33" s="158"/>
      <c r="P33" s="922"/>
      <c r="Q33" s="166" t="s">
        <v>425</v>
      </c>
      <c r="R33" s="167">
        <v>0</v>
      </c>
      <c r="S33" s="168">
        <v>0</v>
      </c>
      <c r="T33" s="158"/>
      <c r="U33" s="922"/>
      <c r="V33" s="166" t="s">
        <v>425</v>
      </c>
      <c r="W33" s="167">
        <v>0</v>
      </c>
      <c r="X33" s="168">
        <v>0</v>
      </c>
      <c r="Y33" s="158"/>
      <c r="Z33" s="922"/>
      <c r="AA33" s="166" t="s">
        <v>425</v>
      </c>
      <c r="AB33" s="167">
        <v>0</v>
      </c>
      <c r="AC33" s="168">
        <v>0</v>
      </c>
      <c r="AD33" s="158"/>
      <c r="AE33" s="922"/>
      <c r="AF33" s="166" t="s">
        <v>425</v>
      </c>
      <c r="AG33" s="167">
        <v>0</v>
      </c>
      <c r="AH33" s="168">
        <v>0</v>
      </c>
      <c r="AI33" s="158"/>
      <c r="AJ33" s="937"/>
      <c r="AK33" s="155" t="s">
        <v>425</v>
      </c>
      <c r="AL33" s="153">
        <f t="shared" si="0"/>
        <v>2</v>
      </c>
      <c r="AM33" s="154">
        <f t="shared" si="1"/>
        <v>10</v>
      </c>
      <c r="AN33" s="146">
        <f t="shared" si="2"/>
        <v>12</v>
      </c>
    </row>
    <row r="34" spans="1:40" ht="69" thickBot="1" x14ac:dyDescent="0.35">
      <c r="A34" s="922"/>
      <c r="B34" s="166" t="s">
        <v>426</v>
      </c>
      <c r="C34" s="167">
        <v>0</v>
      </c>
      <c r="D34" s="168">
        <v>2</v>
      </c>
      <c r="E34" s="158"/>
      <c r="F34" s="922"/>
      <c r="G34" s="166" t="s">
        <v>426</v>
      </c>
      <c r="H34" s="167">
        <v>0</v>
      </c>
      <c r="I34" s="168">
        <v>3</v>
      </c>
      <c r="J34" s="158"/>
      <c r="K34" s="922"/>
      <c r="L34" s="166" t="s">
        <v>426</v>
      </c>
      <c r="M34" s="167">
        <v>0</v>
      </c>
      <c r="N34" s="168">
        <v>2</v>
      </c>
      <c r="O34" s="158"/>
      <c r="P34" s="922"/>
      <c r="Q34" s="166" t="s">
        <v>426</v>
      </c>
      <c r="R34" s="167">
        <v>0</v>
      </c>
      <c r="S34" s="168">
        <v>1</v>
      </c>
      <c r="T34" s="158"/>
      <c r="U34" s="922"/>
      <c r="V34" s="166" t="s">
        <v>426</v>
      </c>
      <c r="W34" s="167">
        <v>0</v>
      </c>
      <c r="X34" s="168">
        <v>0</v>
      </c>
      <c r="Y34" s="158"/>
      <c r="Z34" s="922"/>
      <c r="AA34" s="166" t="s">
        <v>426</v>
      </c>
      <c r="AB34" s="167">
        <v>0</v>
      </c>
      <c r="AC34" s="168">
        <v>0</v>
      </c>
      <c r="AD34" s="158"/>
      <c r="AE34" s="922"/>
      <c r="AF34" s="166" t="s">
        <v>426</v>
      </c>
      <c r="AG34" s="167">
        <v>0</v>
      </c>
      <c r="AH34" s="168">
        <v>0</v>
      </c>
      <c r="AI34" s="158"/>
      <c r="AJ34" s="937"/>
      <c r="AK34" s="155" t="s">
        <v>426</v>
      </c>
      <c r="AL34" s="153">
        <f t="shared" si="0"/>
        <v>0</v>
      </c>
      <c r="AM34" s="154">
        <f t="shared" si="1"/>
        <v>8</v>
      </c>
      <c r="AN34" s="146">
        <f t="shared" si="2"/>
        <v>8</v>
      </c>
    </row>
    <row r="35" spans="1:40" ht="23.4" thickBot="1" x14ac:dyDescent="0.35">
      <c r="A35" s="922"/>
      <c r="B35" s="166" t="s">
        <v>427</v>
      </c>
      <c r="C35" s="167">
        <v>1</v>
      </c>
      <c r="D35" s="168">
        <v>1</v>
      </c>
      <c r="E35" s="158"/>
      <c r="F35" s="922"/>
      <c r="G35" s="166" t="s">
        <v>427</v>
      </c>
      <c r="H35" s="167">
        <v>0</v>
      </c>
      <c r="I35" s="168">
        <v>0</v>
      </c>
      <c r="J35" s="158"/>
      <c r="K35" s="922"/>
      <c r="L35" s="166" t="s">
        <v>427</v>
      </c>
      <c r="M35" s="167">
        <v>0</v>
      </c>
      <c r="N35" s="168">
        <v>1</v>
      </c>
      <c r="O35" s="158"/>
      <c r="P35" s="922"/>
      <c r="Q35" s="166" t="s">
        <v>427</v>
      </c>
      <c r="R35" s="167">
        <v>0</v>
      </c>
      <c r="S35" s="168">
        <v>0</v>
      </c>
      <c r="T35" s="158"/>
      <c r="U35" s="922"/>
      <c r="V35" s="166" t="s">
        <v>427</v>
      </c>
      <c r="W35" s="167">
        <v>0</v>
      </c>
      <c r="X35" s="168">
        <v>0</v>
      </c>
      <c r="Y35" s="158"/>
      <c r="Z35" s="922"/>
      <c r="AA35" s="166" t="s">
        <v>427</v>
      </c>
      <c r="AB35" s="167">
        <v>0</v>
      </c>
      <c r="AC35" s="168">
        <v>0</v>
      </c>
      <c r="AD35" s="158"/>
      <c r="AE35" s="922"/>
      <c r="AF35" s="166" t="s">
        <v>427</v>
      </c>
      <c r="AG35" s="167">
        <v>0</v>
      </c>
      <c r="AH35" s="168">
        <v>1</v>
      </c>
      <c r="AI35" s="158"/>
      <c r="AJ35" s="937"/>
      <c r="AK35" s="155" t="s">
        <v>427</v>
      </c>
      <c r="AL35" s="153">
        <f t="shared" si="0"/>
        <v>1</v>
      </c>
      <c r="AM35" s="154">
        <f t="shared" si="1"/>
        <v>3</v>
      </c>
      <c r="AN35" s="146">
        <f t="shared" si="2"/>
        <v>4</v>
      </c>
    </row>
    <row r="36" spans="1:40" ht="34.799999999999997" thickBot="1" x14ac:dyDescent="0.35">
      <c r="A36" s="922"/>
      <c r="B36" s="166" t="s">
        <v>428</v>
      </c>
      <c r="C36" s="167">
        <v>0</v>
      </c>
      <c r="D36" s="168">
        <v>0</v>
      </c>
      <c r="E36" s="158"/>
      <c r="F36" s="922"/>
      <c r="G36" s="166" t="s">
        <v>428</v>
      </c>
      <c r="H36" s="167">
        <v>0</v>
      </c>
      <c r="I36" s="168">
        <v>0</v>
      </c>
      <c r="J36" s="158"/>
      <c r="K36" s="922"/>
      <c r="L36" s="166" t="s">
        <v>428</v>
      </c>
      <c r="M36" s="167">
        <v>0</v>
      </c>
      <c r="N36" s="168">
        <v>1</v>
      </c>
      <c r="O36" s="158"/>
      <c r="P36" s="922"/>
      <c r="Q36" s="166" t="s">
        <v>428</v>
      </c>
      <c r="R36" s="167">
        <v>0</v>
      </c>
      <c r="S36" s="168">
        <v>0</v>
      </c>
      <c r="T36" s="158"/>
      <c r="U36" s="922"/>
      <c r="V36" s="166" t="s">
        <v>428</v>
      </c>
      <c r="W36" s="167">
        <v>0</v>
      </c>
      <c r="X36" s="168">
        <v>0</v>
      </c>
      <c r="Y36" s="158"/>
      <c r="Z36" s="922"/>
      <c r="AA36" s="166" t="s">
        <v>428</v>
      </c>
      <c r="AB36" s="167">
        <v>0</v>
      </c>
      <c r="AC36" s="168">
        <v>0</v>
      </c>
      <c r="AD36" s="158"/>
      <c r="AE36" s="922"/>
      <c r="AF36" s="166" t="s">
        <v>428</v>
      </c>
      <c r="AG36" s="167">
        <v>0</v>
      </c>
      <c r="AH36" s="168">
        <v>0</v>
      </c>
      <c r="AI36" s="158"/>
      <c r="AJ36" s="937"/>
      <c r="AK36" s="155" t="s">
        <v>428</v>
      </c>
      <c r="AL36" s="153">
        <f t="shared" si="0"/>
        <v>0</v>
      </c>
      <c r="AM36" s="154">
        <f t="shared" si="1"/>
        <v>1</v>
      </c>
      <c r="AN36" s="146">
        <f t="shared" si="2"/>
        <v>1</v>
      </c>
    </row>
    <row r="37" spans="1:40" ht="23.4" thickBot="1" x14ac:dyDescent="0.35">
      <c r="A37" s="922"/>
      <c r="B37" s="166" t="s">
        <v>429</v>
      </c>
      <c r="C37" s="167">
        <v>0</v>
      </c>
      <c r="D37" s="168">
        <v>0</v>
      </c>
      <c r="E37" s="158"/>
      <c r="F37" s="922"/>
      <c r="G37" s="166" t="s">
        <v>429</v>
      </c>
      <c r="H37" s="167">
        <v>0</v>
      </c>
      <c r="I37" s="168">
        <v>0</v>
      </c>
      <c r="J37" s="158"/>
      <c r="K37" s="922"/>
      <c r="L37" s="166" t="s">
        <v>429</v>
      </c>
      <c r="M37" s="167">
        <v>0</v>
      </c>
      <c r="N37" s="168">
        <v>0</v>
      </c>
      <c r="O37" s="158"/>
      <c r="P37" s="922"/>
      <c r="Q37" s="166" t="s">
        <v>429</v>
      </c>
      <c r="R37" s="167">
        <v>0</v>
      </c>
      <c r="S37" s="168">
        <v>0</v>
      </c>
      <c r="T37" s="158"/>
      <c r="U37" s="922"/>
      <c r="V37" s="166" t="s">
        <v>429</v>
      </c>
      <c r="W37" s="167">
        <v>0</v>
      </c>
      <c r="X37" s="168">
        <v>0</v>
      </c>
      <c r="Y37" s="158"/>
      <c r="Z37" s="922"/>
      <c r="AA37" s="166" t="s">
        <v>429</v>
      </c>
      <c r="AB37" s="167">
        <v>0</v>
      </c>
      <c r="AC37" s="168">
        <v>0</v>
      </c>
      <c r="AD37" s="158"/>
      <c r="AE37" s="922"/>
      <c r="AF37" s="166" t="s">
        <v>429</v>
      </c>
      <c r="AG37" s="167">
        <v>0</v>
      </c>
      <c r="AH37" s="168">
        <v>0</v>
      </c>
      <c r="AI37" s="158"/>
      <c r="AJ37" s="937"/>
      <c r="AK37" s="155" t="s">
        <v>429</v>
      </c>
      <c r="AL37" s="153">
        <f t="shared" si="0"/>
        <v>0</v>
      </c>
      <c r="AM37" s="154">
        <f t="shared" si="1"/>
        <v>0</v>
      </c>
      <c r="AN37" s="146">
        <f t="shared" si="2"/>
        <v>0</v>
      </c>
    </row>
    <row r="38" spans="1:40" ht="46.2" thickBot="1" x14ac:dyDescent="0.35">
      <c r="A38" s="922"/>
      <c r="B38" s="166" t="s">
        <v>430</v>
      </c>
      <c r="C38" s="167">
        <v>0</v>
      </c>
      <c r="D38" s="168">
        <v>1</v>
      </c>
      <c r="E38" s="158"/>
      <c r="F38" s="922"/>
      <c r="G38" s="166" t="s">
        <v>430</v>
      </c>
      <c r="H38" s="167">
        <v>0</v>
      </c>
      <c r="I38" s="168">
        <v>0</v>
      </c>
      <c r="J38" s="158"/>
      <c r="K38" s="922"/>
      <c r="L38" s="166" t="s">
        <v>430</v>
      </c>
      <c r="M38" s="167">
        <v>0</v>
      </c>
      <c r="N38" s="168">
        <v>0</v>
      </c>
      <c r="O38" s="158"/>
      <c r="P38" s="922"/>
      <c r="Q38" s="166" t="s">
        <v>430</v>
      </c>
      <c r="R38" s="167">
        <v>0</v>
      </c>
      <c r="S38" s="168">
        <v>0</v>
      </c>
      <c r="T38" s="158"/>
      <c r="U38" s="922"/>
      <c r="V38" s="166" t="s">
        <v>430</v>
      </c>
      <c r="W38" s="167">
        <v>0</v>
      </c>
      <c r="X38" s="168">
        <v>0</v>
      </c>
      <c r="Y38" s="158"/>
      <c r="Z38" s="922"/>
      <c r="AA38" s="166" t="s">
        <v>430</v>
      </c>
      <c r="AB38" s="167">
        <v>0</v>
      </c>
      <c r="AC38" s="168">
        <v>1</v>
      </c>
      <c r="AD38" s="158"/>
      <c r="AE38" s="922"/>
      <c r="AF38" s="166" t="s">
        <v>430</v>
      </c>
      <c r="AG38" s="167">
        <v>0</v>
      </c>
      <c r="AH38" s="168">
        <v>0</v>
      </c>
      <c r="AI38" s="158"/>
      <c r="AJ38" s="937"/>
      <c r="AK38" s="155" t="s">
        <v>430</v>
      </c>
      <c r="AL38" s="153">
        <f t="shared" si="0"/>
        <v>0</v>
      </c>
      <c r="AM38" s="154">
        <f t="shared" si="1"/>
        <v>2</v>
      </c>
      <c r="AN38" s="146">
        <f t="shared" si="2"/>
        <v>2</v>
      </c>
    </row>
    <row r="39" spans="1:40" ht="23.4" thickBot="1" x14ac:dyDescent="0.35">
      <c r="A39" s="922"/>
      <c r="B39" s="166" t="s">
        <v>431</v>
      </c>
      <c r="C39" s="167">
        <v>0</v>
      </c>
      <c r="D39" s="168">
        <v>11</v>
      </c>
      <c r="E39" s="158"/>
      <c r="F39" s="922"/>
      <c r="G39" s="166" t="s">
        <v>431</v>
      </c>
      <c r="H39" s="167">
        <v>0</v>
      </c>
      <c r="I39" s="168">
        <v>1</v>
      </c>
      <c r="J39" s="158"/>
      <c r="K39" s="922"/>
      <c r="L39" s="166" t="s">
        <v>431</v>
      </c>
      <c r="M39" s="167">
        <v>0</v>
      </c>
      <c r="N39" s="168">
        <v>0</v>
      </c>
      <c r="O39" s="158"/>
      <c r="P39" s="922"/>
      <c r="Q39" s="166" t="s">
        <v>431</v>
      </c>
      <c r="R39" s="167">
        <v>0</v>
      </c>
      <c r="S39" s="168">
        <v>1</v>
      </c>
      <c r="T39" s="158"/>
      <c r="U39" s="922"/>
      <c r="V39" s="166" t="s">
        <v>431</v>
      </c>
      <c r="W39" s="167">
        <v>0</v>
      </c>
      <c r="X39" s="168">
        <v>0</v>
      </c>
      <c r="Y39" s="158"/>
      <c r="Z39" s="922"/>
      <c r="AA39" s="166" t="s">
        <v>431</v>
      </c>
      <c r="AB39" s="167">
        <v>0</v>
      </c>
      <c r="AC39" s="168">
        <v>0</v>
      </c>
      <c r="AD39" s="158"/>
      <c r="AE39" s="922"/>
      <c r="AF39" s="166" t="s">
        <v>431</v>
      </c>
      <c r="AG39" s="167">
        <v>0</v>
      </c>
      <c r="AH39" s="168">
        <v>0</v>
      </c>
      <c r="AI39" s="158"/>
      <c r="AJ39" s="937"/>
      <c r="AK39" s="155" t="s">
        <v>431</v>
      </c>
      <c r="AL39" s="153">
        <f t="shared" si="0"/>
        <v>0</v>
      </c>
      <c r="AM39" s="154">
        <f t="shared" si="1"/>
        <v>13</v>
      </c>
      <c r="AN39" s="146">
        <f t="shared" si="2"/>
        <v>13</v>
      </c>
    </row>
    <row r="40" spans="1:40" ht="46.2" thickBot="1" x14ac:dyDescent="0.35">
      <c r="A40" s="922"/>
      <c r="B40" s="166" t="s">
        <v>432</v>
      </c>
      <c r="C40" s="167">
        <v>0</v>
      </c>
      <c r="D40" s="168">
        <v>3</v>
      </c>
      <c r="E40" s="158"/>
      <c r="F40" s="922"/>
      <c r="G40" s="166" t="s">
        <v>432</v>
      </c>
      <c r="H40" s="167">
        <v>0</v>
      </c>
      <c r="I40" s="168">
        <v>2</v>
      </c>
      <c r="J40" s="158"/>
      <c r="K40" s="922"/>
      <c r="L40" s="166" t="s">
        <v>432</v>
      </c>
      <c r="M40" s="167">
        <v>0</v>
      </c>
      <c r="N40" s="168">
        <v>0</v>
      </c>
      <c r="O40" s="158"/>
      <c r="P40" s="922"/>
      <c r="Q40" s="166" t="s">
        <v>432</v>
      </c>
      <c r="R40" s="167">
        <v>0</v>
      </c>
      <c r="S40" s="168">
        <v>0</v>
      </c>
      <c r="T40" s="158"/>
      <c r="U40" s="922"/>
      <c r="V40" s="166" t="s">
        <v>432</v>
      </c>
      <c r="W40" s="167">
        <v>0</v>
      </c>
      <c r="X40" s="168">
        <v>0</v>
      </c>
      <c r="Y40" s="158"/>
      <c r="Z40" s="922"/>
      <c r="AA40" s="166" t="s">
        <v>432</v>
      </c>
      <c r="AB40" s="167">
        <v>0</v>
      </c>
      <c r="AC40" s="168">
        <v>0</v>
      </c>
      <c r="AD40" s="158"/>
      <c r="AE40" s="922"/>
      <c r="AF40" s="166" t="s">
        <v>432</v>
      </c>
      <c r="AG40" s="167">
        <v>0</v>
      </c>
      <c r="AH40" s="168">
        <v>0</v>
      </c>
      <c r="AI40" s="158"/>
      <c r="AJ40" s="937"/>
      <c r="AK40" s="155" t="s">
        <v>432</v>
      </c>
      <c r="AL40" s="153">
        <f t="shared" si="0"/>
        <v>0</v>
      </c>
      <c r="AM40" s="154">
        <f t="shared" si="1"/>
        <v>5</v>
      </c>
      <c r="AN40" s="146">
        <f t="shared" si="2"/>
        <v>5</v>
      </c>
    </row>
    <row r="41" spans="1:40" ht="34.799999999999997" thickBot="1" x14ac:dyDescent="0.35">
      <c r="A41" s="922"/>
      <c r="B41" s="166" t="s">
        <v>433</v>
      </c>
      <c r="C41" s="167">
        <v>0</v>
      </c>
      <c r="D41" s="168">
        <v>0</v>
      </c>
      <c r="E41" s="158"/>
      <c r="F41" s="922"/>
      <c r="G41" s="166" t="s">
        <v>433</v>
      </c>
      <c r="H41" s="167">
        <v>0</v>
      </c>
      <c r="I41" s="168">
        <v>0</v>
      </c>
      <c r="J41" s="158"/>
      <c r="K41" s="922"/>
      <c r="L41" s="166" t="s">
        <v>433</v>
      </c>
      <c r="M41" s="167">
        <v>0</v>
      </c>
      <c r="N41" s="168">
        <v>0</v>
      </c>
      <c r="O41" s="158"/>
      <c r="P41" s="922"/>
      <c r="Q41" s="166" t="s">
        <v>433</v>
      </c>
      <c r="R41" s="167">
        <v>0</v>
      </c>
      <c r="S41" s="168">
        <v>0</v>
      </c>
      <c r="T41" s="158"/>
      <c r="U41" s="922"/>
      <c r="V41" s="166" t="s">
        <v>433</v>
      </c>
      <c r="W41" s="167">
        <v>0</v>
      </c>
      <c r="X41" s="168">
        <v>0</v>
      </c>
      <c r="Y41" s="158"/>
      <c r="Z41" s="922"/>
      <c r="AA41" s="166" t="s">
        <v>433</v>
      </c>
      <c r="AB41" s="167">
        <v>0</v>
      </c>
      <c r="AC41" s="168">
        <v>0</v>
      </c>
      <c r="AD41" s="158"/>
      <c r="AE41" s="922"/>
      <c r="AF41" s="166" t="s">
        <v>433</v>
      </c>
      <c r="AG41" s="167">
        <v>0</v>
      </c>
      <c r="AH41" s="168">
        <v>0</v>
      </c>
      <c r="AI41" s="158"/>
      <c r="AJ41" s="937"/>
      <c r="AK41" s="155" t="s">
        <v>433</v>
      </c>
      <c r="AL41" s="153">
        <f t="shared" si="0"/>
        <v>0</v>
      </c>
      <c r="AM41" s="154">
        <f t="shared" si="1"/>
        <v>0</v>
      </c>
      <c r="AN41" s="146">
        <f t="shared" si="2"/>
        <v>0</v>
      </c>
    </row>
    <row r="42" spans="1:40" ht="34.799999999999997" thickBot="1" x14ac:dyDescent="0.35">
      <c r="A42" s="922"/>
      <c r="B42" s="166" t="s">
        <v>434</v>
      </c>
      <c r="C42" s="167">
        <v>0</v>
      </c>
      <c r="D42" s="168">
        <v>0</v>
      </c>
      <c r="E42" s="158"/>
      <c r="F42" s="922"/>
      <c r="G42" s="166" t="s">
        <v>434</v>
      </c>
      <c r="H42" s="167">
        <v>0</v>
      </c>
      <c r="I42" s="168">
        <v>0</v>
      </c>
      <c r="J42" s="158"/>
      <c r="K42" s="922"/>
      <c r="L42" s="166" t="s">
        <v>434</v>
      </c>
      <c r="M42" s="167">
        <v>0</v>
      </c>
      <c r="N42" s="168">
        <v>0</v>
      </c>
      <c r="O42" s="158"/>
      <c r="P42" s="922"/>
      <c r="Q42" s="166" t="s">
        <v>434</v>
      </c>
      <c r="R42" s="167">
        <v>0</v>
      </c>
      <c r="S42" s="168">
        <v>0</v>
      </c>
      <c r="T42" s="158"/>
      <c r="U42" s="922"/>
      <c r="V42" s="166" t="s">
        <v>434</v>
      </c>
      <c r="W42" s="167">
        <v>0</v>
      </c>
      <c r="X42" s="168">
        <v>0</v>
      </c>
      <c r="Y42" s="158"/>
      <c r="Z42" s="922"/>
      <c r="AA42" s="166" t="s">
        <v>434</v>
      </c>
      <c r="AB42" s="167">
        <v>0</v>
      </c>
      <c r="AC42" s="168">
        <v>0</v>
      </c>
      <c r="AD42" s="158"/>
      <c r="AE42" s="922"/>
      <c r="AF42" s="166" t="s">
        <v>434</v>
      </c>
      <c r="AG42" s="167">
        <v>0</v>
      </c>
      <c r="AH42" s="168">
        <v>0</v>
      </c>
      <c r="AI42" s="158"/>
      <c r="AJ42" s="937"/>
      <c r="AK42" s="155" t="s">
        <v>434</v>
      </c>
      <c r="AL42" s="153">
        <f t="shared" si="0"/>
        <v>0</v>
      </c>
      <c r="AM42" s="154">
        <f t="shared" si="1"/>
        <v>0</v>
      </c>
      <c r="AN42" s="146">
        <f t="shared" si="2"/>
        <v>0</v>
      </c>
    </row>
    <row r="43" spans="1:40" ht="34.799999999999997" thickBot="1" x14ac:dyDescent="0.35">
      <c r="A43" s="922"/>
      <c r="B43" s="166" t="s">
        <v>435</v>
      </c>
      <c r="C43" s="167">
        <v>0</v>
      </c>
      <c r="D43" s="168">
        <v>1</v>
      </c>
      <c r="E43" s="158"/>
      <c r="F43" s="922"/>
      <c r="G43" s="166" t="s">
        <v>435</v>
      </c>
      <c r="H43" s="167">
        <v>0</v>
      </c>
      <c r="I43" s="168">
        <v>0</v>
      </c>
      <c r="J43" s="158"/>
      <c r="K43" s="922"/>
      <c r="L43" s="166" t="s">
        <v>435</v>
      </c>
      <c r="M43" s="167">
        <v>0</v>
      </c>
      <c r="N43" s="168">
        <v>0</v>
      </c>
      <c r="O43" s="158"/>
      <c r="P43" s="922"/>
      <c r="Q43" s="166" t="s">
        <v>435</v>
      </c>
      <c r="R43" s="167">
        <v>0</v>
      </c>
      <c r="S43" s="168">
        <v>0</v>
      </c>
      <c r="T43" s="158"/>
      <c r="U43" s="922"/>
      <c r="V43" s="166" t="s">
        <v>435</v>
      </c>
      <c r="W43" s="167">
        <v>0</v>
      </c>
      <c r="X43" s="168">
        <v>0</v>
      </c>
      <c r="Y43" s="158"/>
      <c r="Z43" s="922"/>
      <c r="AA43" s="166" t="s">
        <v>435</v>
      </c>
      <c r="AB43" s="167">
        <v>0</v>
      </c>
      <c r="AC43" s="168">
        <v>0</v>
      </c>
      <c r="AD43" s="158"/>
      <c r="AE43" s="922"/>
      <c r="AF43" s="166" t="s">
        <v>435</v>
      </c>
      <c r="AG43" s="167">
        <v>0</v>
      </c>
      <c r="AH43" s="168">
        <v>0</v>
      </c>
      <c r="AI43" s="158"/>
      <c r="AJ43" s="937"/>
      <c r="AK43" s="155" t="s">
        <v>435</v>
      </c>
      <c r="AL43" s="153">
        <f t="shared" si="0"/>
        <v>0</v>
      </c>
      <c r="AM43" s="154">
        <f t="shared" si="1"/>
        <v>1</v>
      </c>
      <c r="AN43" s="146">
        <f t="shared" si="2"/>
        <v>1</v>
      </c>
    </row>
    <row r="44" spans="1:40" ht="46.2" thickBot="1" x14ac:dyDescent="0.35">
      <c r="A44" s="922"/>
      <c r="B44" s="166" t="s">
        <v>436</v>
      </c>
      <c r="C44" s="167">
        <v>0</v>
      </c>
      <c r="D44" s="168">
        <v>0</v>
      </c>
      <c r="E44" s="158"/>
      <c r="F44" s="922"/>
      <c r="G44" s="166" t="s">
        <v>436</v>
      </c>
      <c r="H44" s="167">
        <v>0</v>
      </c>
      <c r="I44" s="168">
        <v>1</v>
      </c>
      <c r="J44" s="158"/>
      <c r="K44" s="922"/>
      <c r="L44" s="166" t="s">
        <v>436</v>
      </c>
      <c r="M44" s="167">
        <v>0</v>
      </c>
      <c r="N44" s="168">
        <v>0</v>
      </c>
      <c r="O44" s="158"/>
      <c r="P44" s="922"/>
      <c r="Q44" s="166" t="s">
        <v>436</v>
      </c>
      <c r="R44" s="167">
        <v>0</v>
      </c>
      <c r="S44" s="168">
        <v>0</v>
      </c>
      <c r="T44" s="158"/>
      <c r="U44" s="922"/>
      <c r="V44" s="166" t="s">
        <v>436</v>
      </c>
      <c r="W44" s="167">
        <v>0</v>
      </c>
      <c r="X44" s="168">
        <v>0</v>
      </c>
      <c r="Y44" s="158"/>
      <c r="Z44" s="922"/>
      <c r="AA44" s="166" t="s">
        <v>436</v>
      </c>
      <c r="AB44" s="167">
        <v>0</v>
      </c>
      <c r="AC44" s="168">
        <v>0</v>
      </c>
      <c r="AD44" s="158"/>
      <c r="AE44" s="922"/>
      <c r="AF44" s="166" t="s">
        <v>436</v>
      </c>
      <c r="AG44" s="167">
        <v>0</v>
      </c>
      <c r="AH44" s="168">
        <v>0</v>
      </c>
      <c r="AI44" s="158"/>
      <c r="AJ44" s="937"/>
      <c r="AK44" s="155" t="s">
        <v>436</v>
      </c>
      <c r="AL44" s="153">
        <f t="shared" si="0"/>
        <v>0</v>
      </c>
      <c r="AM44" s="154">
        <f t="shared" si="1"/>
        <v>1</v>
      </c>
      <c r="AN44" s="146">
        <f t="shared" si="2"/>
        <v>1</v>
      </c>
    </row>
    <row r="45" spans="1:40" ht="46.2" thickBot="1" x14ac:dyDescent="0.35">
      <c r="A45" s="922"/>
      <c r="B45" s="166" t="s">
        <v>437</v>
      </c>
      <c r="C45" s="167">
        <v>0</v>
      </c>
      <c r="D45" s="168">
        <v>0</v>
      </c>
      <c r="E45" s="158"/>
      <c r="F45" s="922"/>
      <c r="G45" s="166" t="s">
        <v>437</v>
      </c>
      <c r="H45" s="167">
        <v>0</v>
      </c>
      <c r="I45" s="168">
        <v>1</v>
      </c>
      <c r="J45" s="158"/>
      <c r="K45" s="922"/>
      <c r="L45" s="166" t="s">
        <v>437</v>
      </c>
      <c r="M45" s="167">
        <v>0</v>
      </c>
      <c r="N45" s="168">
        <v>0</v>
      </c>
      <c r="O45" s="158"/>
      <c r="P45" s="922"/>
      <c r="Q45" s="166" t="s">
        <v>437</v>
      </c>
      <c r="R45" s="167">
        <v>0</v>
      </c>
      <c r="S45" s="168">
        <v>0</v>
      </c>
      <c r="T45" s="158"/>
      <c r="U45" s="922"/>
      <c r="V45" s="166" t="s">
        <v>437</v>
      </c>
      <c r="W45" s="167">
        <v>0</v>
      </c>
      <c r="X45" s="168">
        <v>0</v>
      </c>
      <c r="Y45" s="158"/>
      <c r="Z45" s="922"/>
      <c r="AA45" s="166" t="s">
        <v>437</v>
      </c>
      <c r="AB45" s="167">
        <v>0</v>
      </c>
      <c r="AC45" s="168">
        <v>0</v>
      </c>
      <c r="AD45" s="158"/>
      <c r="AE45" s="922"/>
      <c r="AF45" s="166" t="s">
        <v>437</v>
      </c>
      <c r="AG45" s="167">
        <v>0</v>
      </c>
      <c r="AH45" s="168">
        <v>0</v>
      </c>
      <c r="AI45" s="158"/>
      <c r="AJ45" s="937"/>
      <c r="AK45" s="155" t="s">
        <v>437</v>
      </c>
      <c r="AL45" s="153">
        <f t="shared" si="0"/>
        <v>0</v>
      </c>
      <c r="AM45" s="154">
        <f t="shared" si="1"/>
        <v>1</v>
      </c>
      <c r="AN45" s="146">
        <f t="shared" si="2"/>
        <v>1</v>
      </c>
    </row>
    <row r="46" spans="1:40" ht="34.799999999999997" thickBot="1" x14ac:dyDescent="0.35">
      <c r="A46" s="922"/>
      <c r="B46" s="166" t="s">
        <v>438</v>
      </c>
      <c r="C46" s="167">
        <v>0</v>
      </c>
      <c r="D46" s="168">
        <v>1</v>
      </c>
      <c r="E46" s="158"/>
      <c r="F46" s="922"/>
      <c r="G46" s="166" t="s">
        <v>438</v>
      </c>
      <c r="H46" s="167">
        <v>0</v>
      </c>
      <c r="I46" s="168">
        <v>0</v>
      </c>
      <c r="J46" s="158"/>
      <c r="K46" s="922"/>
      <c r="L46" s="166" t="s">
        <v>438</v>
      </c>
      <c r="M46" s="167">
        <v>0</v>
      </c>
      <c r="N46" s="168">
        <v>0</v>
      </c>
      <c r="O46" s="158"/>
      <c r="P46" s="922"/>
      <c r="Q46" s="166" t="s">
        <v>438</v>
      </c>
      <c r="R46" s="167">
        <v>0</v>
      </c>
      <c r="S46" s="168">
        <v>0</v>
      </c>
      <c r="T46" s="158"/>
      <c r="U46" s="922"/>
      <c r="V46" s="166" t="s">
        <v>438</v>
      </c>
      <c r="W46" s="167">
        <v>0</v>
      </c>
      <c r="X46" s="168">
        <v>0</v>
      </c>
      <c r="Y46" s="158"/>
      <c r="Z46" s="922"/>
      <c r="AA46" s="166" t="s">
        <v>438</v>
      </c>
      <c r="AB46" s="167">
        <v>0</v>
      </c>
      <c r="AC46" s="168">
        <v>0</v>
      </c>
      <c r="AD46" s="158"/>
      <c r="AE46" s="922"/>
      <c r="AF46" s="166" t="s">
        <v>438</v>
      </c>
      <c r="AG46" s="167">
        <v>0</v>
      </c>
      <c r="AH46" s="168">
        <v>0</v>
      </c>
      <c r="AI46" s="158"/>
      <c r="AJ46" s="937"/>
      <c r="AK46" s="155" t="s">
        <v>438</v>
      </c>
      <c r="AL46" s="153">
        <f t="shared" si="0"/>
        <v>0</v>
      </c>
      <c r="AM46" s="154">
        <f t="shared" si="1"/>
        <v>1</v>
      </c>
      <c r="AN46" s="146">
        <f t="shared" si="2"/>
        <v>1</v>
      </c>
    </row>
    <row r="47" spans="1:40" ht="23.4" thickBot="1" x14ac:dyDescent="0.35">
      <c r="A47" s="922"/>
      <c r="B47" s="166" t="s">
        <v>439</v>
      </c>
      <c r="C47" s="167">
        <v>0</v>
      </c>
      <c r="D47" s="168">
        <v>0</v>
      </c>
      <c r="E47" s="158"/>
      <c r="F47" s="922"/>
      <c r="G47" s="166" t="s">
        <v>439</v>
      </c>
      <c r="H47" s="167">
        <v>0</v>
      </c>
      <c r="I47" s="168">
        <v>0</v>
      </c>
      <c r="J47" s="158"/>
      <c r="K47" s="922"/>
      <c r="L47" s="166" t="s">
        <v>439</v>
      </c>
      <c r="M47" s="167">
        <v>0</v>
      </c>
      <c r="N47" s="168">
        <v>0</v>
      </c>
      <c r="O47" s="158"/>
      <c r="P47" s="922"/>
      <c r="Q47" s="166" t="s">
        <v>439</v>
      </c>
      <c r="R47" s="167">
        <v>0</v>
      </c>
      <c r="S47" s="168">
        <v>0</v>
      </c>
      <c r="T47" s="158"/>
      <c r="U47" s="922"/>
      <c r="V47" s="166" t="s">
        <v>439</v>
      </c>
      <c r="W47" s="167">
        <v>0</v>
      </c>
      <c r="X47" s="168">
        <v>0</v>
      </c>
      <c r="Y47" s="158"/>
      <c r="Z47" s="922"/>
      <c r="AA47" s="166" t="s">
        <v>439</v>
      </c>
      <c r="AB47" s="167">
        <v>0</v>
      </c>
      <c r="AC47" s="168">
        <v>0</v>
      </c>
      <c r="AD47" s="158"/>
      <c r="AE47" s="922"/>
      <c r="AF47" s="166" t="s">
        <v>439</v>
      </c>
      <c r="AG47" s="167">
        <v>0</v>
      </c>
      <c r="AH47" s="168">
        <v>0</v>
      </c>
      <c r="AI47" s="158"/>
      <c r="AJ47" s="937"/>
      <c r="AK47" s="155" t="s">
        <v>439</v>
      </c>
      <c r="AL47" s="153">
        <f t="shared" si="0"/>
        <v>0</v>
      </c>
      <c r="AM47" s="154">
        <f t="shared" si="1"/>
        <v>0</v>
      </c>
      <c r="AN47" s="146">
        <f t="shared" si="2"/>
        <v>0</v>
      </c>
    </row>
    <row r="48" spans="1:40" ht="46.2" thickBot="1" x14ac:dyDescent="0.35">
      <c r="A48" s="922"/>
      <c r="B48" s="166" t="s">
        <v>440</v>
      </c>
      <c r="C48" s="167">
        <v>0</v>
      </c>
      <c r="D48" s="168">
        <v>0</v>
      </c>
      <c r="E48" s="158"/>
      <c r="F48" s="922"/>
      <c r="G48" s="166" t="s">
        <v>440</v>
      </c>
      <c r="H48" s="167">
        <v>0</v>
      </c>
      <c r="I48" s="168">
        <v>1</v>
      </c>
      <c r="J48" s="158"/>
      <c r="K48" s="922"/>
      <c r="L48" s="166" t="s">
        <v>440</v>
      </c>
      <c r="M48" s="167">
        <v>0</v>
      </c>
      <c r="N48" s="168">
        <v>0</v>
      </c>
      <c r="O48" s="158"/>
      <c r="P48" s="922"/>
      <c r="Q48" s="166" t="s">
        <v>440</v>
      </c>
      <c r="R48" s="167">
        <v>0</v>
      </c>
      <c r="S48" s="168">
        <v>0</v>
      </c>
      <c r="T48" s="158"/>
      <c r="U48" s="922"/>
      <c r="V48" s="166" t="s">
        <v>440</v>
      </c>
      <c r="W48" s="167">
        <v>0</v>
      </c>
      <c r="X48" s="168">
        <v>1</v>
      </c>
      <c r="Y48" s="158"/>
      <c r="Z48" s="922"/>
      <c r="AA48" s="166" t="s">
        <v>440</v>
      </c>
      <c r="AB48" s="167">
        <v>0</v>
      </c>
      <c r="AC48" s="168">
        <v>0</v>
      </c>
      <c r="AD48" s="158"/>
      <c r="AE48" s="922"/>
      <c r="AF48" s="166" t="s">
        <v>440</v>
      </c>
      <c r="AG48" s="167">
        <v>0</v>
      </c>
      <c r="AH48" s="168">
        <v>0</v>
      </c>
      <c r="AI48" s="158"/>
      <c r="AJ48" s="937"/>
      <c r="AK48" s="155" t="s">
        <v>440</v>
      </c>
      <c r="AL48" s="153">
        <f t="shared" si="0"/>
        <v>0</v>
      </c>
      <c r="AM48" s="154">
        <f t="shared" si="1"/>
        <v>2</v>
      </c>
      <c r="AN48" s="146">
        <f t="shared" si="2"/>
        <v>2</v>
      </c>
    </row>
    <row r="49" spans="1:40" ht="34.799999999999997" thickBot="1" x14ac:dyDescent="0.35">
      <c r="A49" s="922"/>
      <c r="B49" s="166" t="s">
        <v>441</v>
      </c>
      <c r="C49" s="167">
        <v>0</v>
      </c>
      <c r="D49" s="168">
        <v>1</v>
      </c>
      <c r="E49" s="158"/>
      <c r="F49" s="922"/>
      <c r="G49" s="166" t="s">
        <v>441</v>
      </c>
      <c r="H49" s="167">
        <v>1</v>
      </c>
      <c r="I49" s="168">
        <v>0</v>
      </c>
      <c r="J49" s="158"/>
      <c r="K49" s="922"/>
      <c r="L49" s="166" t="s">
        <v>441</v>
      </c>
      <c r="M49" s="167">
        <v>0</v>
      </c>
      <c r="N49" s="168">
        <v>1</v>
      </c>
      <c r="O49" s="158"/>
      <c r="P49" s="922"/>
      <c r="Q49" s="166" t="s">
        <v>441</v>
      </c>
      <c r="R49" s="167">
        <v>0</v>
      </c>
      <c r="S49" s="168">
        <v>0</v>
      </c>
      <c r="T49" s="158"/>
      <c r="U49" s="922"/>
      <c r="V49" s="166" t="s">
        <v>441</v>
      </c>
      <c r="W49" s="167">
        <v>0</v>
      </c>
      <c r="X49" s="168">
        <v>0</v>
      </c>
      <c r="Y49" s="158"/>
      <c r="Z49" s="922"/>
      <c r="AA49" s="166" t="s">
        <v>441</v>
      </c>
      <c r="AB49" s="167">
        <v>0</v>
      </c>
      <c r="AC49" s="168">
        <v>0</v>
      </c>
      <c r="AD49" s="158"/>
      <c r="AE49" s="922"/>
      <c r="AF49" s="166" t="s">
        <v>441</v>
      </c>
      <c r="AG49" s="167">
        <v>0</v>
      </c>
      <c r="AH49" s="168">
        <v>0</v>
      </c>
      <c r="AI49" s="158"/>
      <c r="AJ49" s="937"/>
      <c r="AK49" s="155" t="s">
        <v>441</v>
      </c>
      <c r="AL49" s="153">
        <f t="shared" si="0"/>
        <v>1</v>
      </c>
      <c r="AM49" s="154">
        <f t="shared" si="1"/>
        <v>2</v>
      </c>
      <c r="AN49" s="146">
        <f t="shared" si="2"/>
        <v>3</v>
      </c>
    </row>
    <row r="50" spans="1:40" ht="34.799999999999997" thickBot="1" x14ac:dyDescent="0.35">
      <c r="A50" s="922"/>
      <c r="B50" s="166" t="s">
        <v>442</v>
      </c>
      <c r="C50" s="167">
        <v>0</v>
      </c>
      <c r="D50" s="168">
        <v>0</v>
      </c>
      <c r="E50" s="158"/>
      <c r="F50" s="922"/>
      <c r="G50" s="166" t="s">
        <v>442</v>
      </c>
      <c r="H50" s="167">
        <v>0</v>
      </c>
      <c r="I50" s="168">
        <v>0</v>
      </c>
      <c r="J50" s="158"/>
      <c r="K50" s="922"/>
      <c r="L50" s="166" t="s">
        <v>442</v>
      </c>
      <c r="M50" s="167">
        <v>1</v>
      </c>
      <c r="N50" s="168">
        <v>0</v>
      </c>
      <c r="O50" s="158"/>
      <c r="P50" s="922"/>
      <c r="Q50" s="166" t="s">
        <v>442</v>
      </c>
      <c r="R50" s="167">
        <v>0</v>
      </c>
      <c r="S50" s="168">
        <v>1</v>
      </c>
      <c r="T50" s="158"/>
      <c r="U50" s="922"/>
      <c r="V50" s="166" t="s">
        <v>442</v>
      </c>
      <c r="W50" s="167">
        <v>0</v>
      </c>
      <c r="X50" s="168">
        <v>0</v>
      </c>
      <c r="Y50" s="158"/>
      <c r="Z50" s="922"/>
      <c r="AA50" s="166" t="s">
        <v>442</v>
      </c>
      <c r="AB50" s="167">
        <v>0</v>
      </c>
      <c r="AC50" s="168">
        <v>0</v>
      </c>
      <c r="AD50" s="158"/>
      <c r="AE50" s="922"/>
      <c r="AF50" s="166" t="s">
        <v>442</v>
      </c>
      <c r="AG50" s="167">
        <v>0</v>
      </c>
      <c r="AH50" s="168">
        <v>0</v>
      </c>
      <c r="AI50" s="158"/>
      <c r="AJ50" s="937"/>
      <c r="AK50" s="155" t="s">
        <v>442</v>
      </c>
      <c r="AL50" s="153">
        <f t="shared" si="0"/>
        <v>1</v>
      </c>
      <c r="AM50" s="154">
        <f t="shared" si="1"/>
        <v>1</v>
      </c>
      <c r="AN50" s="146">
        <f t="shared" si="2"/>
        <v>2</v>
      </c>
    </row>
    <row r="51" spans="1:40" ht="23.4" thickBot="1" x14ac:dyDescent="0.35">
      <c r="A51" s="922"/>
      <c r="B51" s="166" t="s">
        <v>443</v>
      </c>
      <c r="C51" s="167">
        <v>0</v>
      </c>
      <c r="D51" s="168">
        <v>0</v>
      </c>
      <c r="E51" s="158"/>
      <c r="F51" s="922"/>
      <c r="G51" s="166" t="s">
        <v>443</v>
      </c>
      <c r="H51" s="167">
        <v>0</v>
      </c>
      <c r="I51" s="168">
        <v>0</v>
      </c>
      <c r="J51" s="158"/>
      <c r="K51" s="922"/>
      <c r="L51" s="166" t="s">
        <v>443</v>
      </c>
      <c r="M51" s="167">
        <v>0</v>
      </c>
      <c r="N51" s="168">
        <v>0</v>
      </c>
      <c r="O51" s="158"/>
      <c r="P51" s="922"/>
      <c r="Q51" s="166" t="s">
        <v>443</v>
      </c>
      <c r="R51" s="167">
        <v>0</v>
      </c>
      <c r="S51" s="168">
        <v>0</v>
      </c>
      <c r="T51" s="158"/>
      <c r="U51" s="922"/>
      <c r="V51" s="166" t="s">
        <v>443</v>
      </c>
      <c r="W51" s="167">
        <v>0</v>
      </c>
      <c r="X51" s="168">
        <v>0</v>
      </c>
      <c r="Y51" s="158"/>
      <c r="Z51" s="922"/>
      <c r="AA51" s="166" t="s">
        <v>443</v>
      </c>
      <c r="AB51" s="167">
        <v>0</v>
      </c>
      <c r="AC51" s="168">
        <v>0</v>
      </c>
      <c r="AD51" s="158"/>
      <c r="AE51" s="922"/>
      <c r="AF51" s="166" t="s">
        <v>443</v>
      </c>
      <c r="AG51" s="167">
        <v>0</v>
      </c>
      <c r="AH51" s="168">
        <v>0</v>
      </c>
      <c r="AI51" s="158"/>
      <c r="AJ51" s="937"/>
      <c r="AK51" s="155" t="s">
        <v>443</v>
      </c>
      <c r="AL51" s="153">
        <f t="shared" si="0"/>
        <v>0</v>
      </c>
      <c r="AM51" s="154">
        <f t="shared" si="1"/>
        <v>0</v>
      </c>
      <c r="AN51" s="146">
        <f t="shared" si="2"/>
        <v>0</v>
      </c>
    </row>
    <row r="52" spans="1:40" ht="46.2" thickBot="1" x14ac:dyDescent="0.35">
      <c r="A52" s="922"/>
      <c r="B52" s="166" t="s">
        <v>444</v>
      </c>
      <c r="C52" s="167">
        <v>1</v>
      </c>
      <c r="D52" s="168">
        <v>2</v>
      </c>
      <c r="E52" s="158"/>
      <c r="F52" s="922"/>
      <c r="G52" s="166" t="s">
        <v>444</v>
      </c>
      <c r="H52" s="167">
        <v>0</v>
      </c>
      <c r="I52" s="168">
        <v>4</v>
      </c>
      <c r="J52" s="158"/>
      <c r="K52" s="922"/>
      <c r="L52" s="166" t="s">
        <v>444</v>
      </c>
      <c r="M52" s="167">
        <v>1</v>
      </c>
      <c r="N52" s="168">
        <v>4</v>
      </c>
      <c r="O52" s="158"/>
      <c r="P52" s="922"/>
      <c r="Q52" s="166" t="s">
        <v>444</v>
      </c>
      <c r="R52" s="167">
        <v>0</v>
      </c>
      <c r="S52" s="168">
        <v>0</v>
      </c>
      <c r="T52" s="158"/>
      <c r="U52" s="922"/>
      <c r="V52" s="166" t="s">
        <v>444</v>
      </c>
      <c r="W52" s="167">
        <v>0</v>
      </c>
      <c r="X52" s="168">
        <v>1</v>
      </c>
      <c r="Y52" s="158"/>
      <c r="Z52" s="922"/>
      <c r="AA52" s="166" t="s">
        <v>444</v>
      </c>
      <c r="AB52" s="167">
        <v>0</v>
      </c>
      <c r="AC52" s="168">
        <v>0</v>
      </c>
      <c r="AD52" s="158"/>
      <c r="AE52" s="922"/>
      <c r="AF52" s="166" t="s">
        <v>444</v>
      </c>
      <c r="AG52" s="167">
        <v>0</v>
      </c>
      <c r="AH52" s="168">
        <v>0</v>
      </c>
      <c r="AI52" s="158"/>
      <c r="AJ52" s="937"/>
      <c r="AK52" s="155" t="s">
        <v>444</v>
      </c>
      <c r="AL52" s="153">
        <f t="shared" si="0"/>
        <v>2</v>
      </c>
      <c r="AM52" s="154">
        <f t="shared" si="1"/>
        <v>11</v>
      </c>
      <c r="AN52" s="146">
        <f t="shared" si="2"/>
        <v>13</v>
      </c>
    </row>
    <row r="53" spans="1:40" ht="46.2" thickBot="1" x14ac:dyDescent="0.35">
      <c r="A53" s="922"/>
      <c r="B53" s="166" t="s">
        <v>445</v>
      </c>
      <c r="C53" s="167">
        <v>1</v>
      </c>
      <c r="D53" s="168">
        <v>2</v>
      </c>
      <c r="E53" s="158"/>
      <c r="F53" s="922"/>
      <c r="G53" s="166" t="s">
        <v>445</v>
      </c>
      <c r="H53" s="167">
        <v>0</v>
      </c>
      <c r="I53" s="168">
        <v>1</v>
      </c>
      <c r="J53" s="158"/>
      <c r="K53" s="922"/>
      <c r="L53" s="166" t="s">
        <v>445</v>
      </c>
      <c r="M53" s="167">
        <v>1</v>
      </c>
      <c r="N53" s="168">
        <v>3</v>
      </c>
      <c r="O53" s="158"/>
      <c r="P53" s="922"/>
      <c r="Q53" s="166" t="s">
        <v>445</v>
      </c>
      <c r="R53" s="167">
        <v>0</v>
      </c>
      <c r="S53" s="168">
        <v>0</v>
      </c>
      <c r="T53" s="158"/>
      <c r="U53" s="922"/>
      <c r="V53" s="166" t="s">
        <v>445</v>
      </c>
      <c r="W53" s="167">
        <v>0</v>
      </c>
      <c r="X53" s="168">
        <v>0</v>
      </c>
      <c r="Y53" s="158"/>
      <c r="Z53" s="922"/>
      <c r="AA53" s="166" t="s">
        <v>445</v>
      </c>
      <c r="AB53" s="167">
        <v>0</v>
      </c>
      <c r="AC53" s="168">
        <v>0</v>
      </c>
      <c r="AD53" s="158"/>
      <c r="AE53" s="922"/>
      <c r="AF53" s="166" t="s">
        <v>445</v>
      </c>
      <c r="AG53" s="167">
        <v>0</v>
      </c>
      <c r="AH53" s="168">
        <v>0</v>
      </c>
      <c r="AI53" s="158"/>
      <c r="AJ53" s="937"/>
      <c r="AK53" s="155" t="s">
        <v>445</v>
      </c>
      <c r="AL53" s="153">
        <f t="shared" si="0"/>
        <v>2</v>
      </c>
      <c r="AM53" s="154">
        <f t="shared" si="1"/>
        <v>6</v>
      </c>
      <c r="AN53" s="146">
        <f t="shared" si="2"/>
        <v>8</v>
      </c>
    </row>
    <row r="54" spans="1:40" ht="57.6" thickBot="1" x14ac:dyDescent="0.35">
      <c r="A54" s="922"/>
      <c r="B54" s="166" t="s">
        <v>446</v>
      </c>
      <c r="C54" s="167">
        <v>0</v>
      </c>
      <c r="D54" s="168">
        <v>1</v>
      </c>
      <c r="E54" s="158"/>
      <c r="F54" s="922"/>
      <c r="G54" s="166" t="s">
        <v>446</v>
      </c>
      <c r="H54" s="167">
        <v>0</v>
      </c>
      <c r="I54" s="168">
        <v>0</v>
      </c>
      <c r="J54" s="158"/>
      <c r="K54" s="922"/>
      <c r="L54" s="166" t="s">
        <v>446</v>
      </c>
      <c r="M54" s="167">
        <v>0</v>
      </c>
      <c r="N54" s="168">
        <v>0</v>
      </c>
      <c r="O54" s="158"/>
      <c r="P54" s="922"/>
      <c r="Q54" s="166" t="s">
        <v>446</v>
      </c>
      <c r="R54" s="167">
        <v>0</v>
      </c>
      <c r="S54" s="168">
        <v>0</v>
      </c>
      <c r="T54" s="158"/>
      <c r="U54" s="922"/>
      <c r="V54" s="166" t="s">
        <v>446</v>
      </c>
      <c r="W54" s="167">
        <v>0</v>
      </c>
      <c r="X54" s="168">
        <v>0</v>
      </c>
      <c r="Y54" s="158"/>
      <c r="Z54" s="922"/>
      <c r="AA54" s="166" t="s">
        <v>446</v>
      </c>
      <c r="AB54" s="167">
        <v>0</v>
      </c>
      <c r="AC54" s="168">
        <v>0</v>
      </c>
      <c r="AD54" s="158"/>
      <c r="AE54" s="922"/>
      <c r="AF54" s="166" t="s">
        <v>446</v>
      </c>
      <c r="AG54" s="167">
        <v>0</v>
      </c>
      <c r="AH54" s="168">
        <v>0</v>
      </c>
      <c r="AI54" s="158"/>
      <c r="AJ54" s="937"/>
      <c r="AK54" s="155" t="s">
        <v>446</v>
      </c>
      <c r="AL54" s="153">
        <f t="shared" si="0"/>
        <v>0</v>
      </c>
      <c r="AM54" s="154">
        <f t="shared" si="1"/>
        <v>1</v>
      </c>
      <c r="AN54" s="146">
        <f t="shared" si="2"/>
        <v>1</v>
      </c>
    </row>
    <row r="55" spans="1:40" ht="34.799999999999997" thickBot="1" x14ac:dyDescent="0.35">
      <c r="A55" s="922"/>
      <c r="B55" s="166" t="s">
        <v>447</v>
      </c>
      <c r="C55" s="167">
        <v>1</v>
      </c>
      <c r="D55" s="168">
        <v>40</v>
      </c>
      <c r="E55" s="158"/>
      <c r="F55" s="922"/>
      <c r="G55" s="166" t="s">
        <v>447</v>
      </c>
      <c r="H55" s="167">
        <v>0</v>
      </c>
      <c r="I55" s="168">
        <v>7</v>
      </c>
      <c r="J55" s="158"/>
      <c r="K55" s="922"/>
      <c r="L55" s="166" t="s">
        <v>447</v>
      </c>
      <c r="M55" s="167">
        <v>0</v>
      </c>
      <c r="N55" s="168">
        <v>0</v>
      </c>
      <c r="O55" s="158"/>
      <c r="P55" s="922"/>
      <c r="Q55" s="166" t="s">
        <v>447</v>
      </c>
      <c r="R55" s="167">
        <v>0</v>
      </c>
      <c r="S55" s="168">
        <v>2</v>
      </c>
      <c r="T55" s="158"/>
      <c r="U55" s="922"/>
      <c r="V55" s="166" t="s">
        <v>447</v>
      </c>
      <c r="W55" s="167">
        <v>0</v>
      </c>
      <c r="X55" s="168">
        <v>0</v>
      </c>
      <c r="Y55" s="158"/>
      <c r="Z55" s="922"/>
      <c r="AA55" s="166" t="s">
        <v>447</v>
      </c>
      <c r="AB55" s="167">
        <v>0</v>
      </c>
      <c r="AC55" s="168">
        <v>0</v>
      </c>
      <c r="AD55" s="158"/>
      <c r="AE55" s="922"/>
      <c r="AF55" s="166" t="s">
        <v>447</v>
      </c>
      <c r="AG55" s="167">
        <v>0</v>
      </c>
      <c r="AH55" s="168">
        <v>0</v>
      </c>
      <c r="AI55" s="158"/>
      <c r="AJ55" s="937"/>
      <c r="AK55" s="155" t="s">
        <v>447</v>
      </c>
      <c r="AL55" s="153">
        <f t="shared" si="0"/>
        <v>1</v>
      </c>
      <c r="AM55" s="154">
        <f t="shared" si="1"/>
        <v>49</v>
      </c>
      <c r="AN55" s="146">
        <f t="shared" si="2"/>
        <v>50</v>
      </c>
    </row>
    <row r="56" spans="1:40" ht="34.799999999999997" thickBot="1" x14ac:dyDescent="0.35">
      <c r="A56" s="922"/>
      <c r="B56" s="166" t="s">
        <v>448</v>
      </c>
      <c r="C56" s="167">
        <v>0</v>
      </c>
      <c r="D56" s="168">
        <v>17</v>
      </c>
      <c r="E56" s="158"/>
      <c r="F56" s="922"/>
      <c r="G56" s="166" t="s">
        <v>448</v>
      </c>
      <c r="H56" s="167">
        <v>1</v>
      </c>
      <c r="I56" s="168">
        <v>5</v>
      </c>
      <c r="J56" s="158"/>
      <c r="K56" s="922"/>
      <c r="L56" s="166" t="s">
        <v>448</v>
      </c>
      <c r="M56" s="167">
        <v>0</v>
      </c>
      <c r="N56" s="168">
        <v>1</v>
      </c>
      <c r="O56" s="158"/>
      <c r="P56" s="922"/>
      <c r="Q56" s="166" t="s">
        <v>448</v>
      </c>
      <c r="R56" s="167">
        <v>0</v>
      </c>
      <c r="S56" s="168">
        <v>1</v>
      </c>
      <c r="T56" s="158"/>
      <c r="U56" s="922"/>
      <c r="V56" s="166" t="s">
        <v>448</v>
      </c>
      <c r="W56" s="167">
        <v>0</v>
      </c>
      <c r="X56" s="168">
        <v>0</v>
      </c>
      <c r="Y56" s="158"/>
      <c r="Z56" s="922"/>
      <c r="AA56" s="166" t="s">
        <v>448</v>
      </c>
      <c r="AB56" s="167">
        <v>0</v>
      </c>
      <c r="AC56" s="168">
        <v>0</v>
      </c>
      <c r="AD56" s="158"/>
      <c r="AE56" s="922"/>
      <c r="AF56" s="166" t="s">
        <v>448</v>
      </c>
      <c r="AG56" s="167">
        <v>0</v>
      </c>
      <c r="AH56" s="168">
        <v>0</v>
      </c>
      <c r="AI56" s="158"/>
      <c r="AJ56" s="937"/>
      <c r="AK56" s="155" t="s">
        <v>448</v>
      </c>
      <c r="AL56" s="153">
        <f t="shared" si="0"/>
        <v>1</v>
      </c>
      <c r="AM56" s="154">
        <f t="shared" si="1"/>
        <v>24</v>
      </c>
      <c r="AN56" s="146">
        <f t="shared" si="2"/>
        <v>25</v>
      </c>
    </row>
    <row r="57" spans="1:40" ht="34.799999999999997" thickBot="1" x14ac:dyDescent="0.35">
      <c r="A57" s="922"/>
      <c r="B57" s="166" t="s">
        <v>449</v>
      </c>
      <c r="C57" s="167">
        <v>0</v>
      </c>
      <c r="D57" s="168">
        <v>0</v>
      </c>
      <c r="E57" s="158"/>
      <c r="F57" s="922"/>
      <c r="G57" s="166" t="s">
        <v>449</v>
      </c>
      <c r="H57" s="167">
        <v>0</v>
      </c>
      <c r="I57" s="168">
        <v>2</v>
      </c>
      <c r="J57" s="158"/>
      <c r="K57" s="922"/>
      <c r="L57" s="166" t="s">
        <v>449</v>
      </c>
      <c r="M57" s="167">
        <v>0</v>
      </c>
      <c r="N57" s="168">
        <v>1</v>
      </c>
      <c r="O57" s="158"/>
      <c r="P57" s="922"/>
      <c r="Q57" s="166" t="s">
        <v>449</v>
      </c>
      <c r="R57" s="167">
        <v>0</v>
      </c>
      <c r="S57" s="168">
        <v>1</v>
      </c>
      <c r="T57" s="158"/>
      <c r="U57" s="922"/>
      <c r="V57" s="166" t="s">
        <v>449</v>
      </c>
      <c r="W57" s="167">
        <v>0</v>
      </c>
      <c r="X57" s="168">
        <v>0</v>
      </c>
      <c r="Y57" s="158"/>
      <c r="Z57" s="922"/>
      <c r="AA57" s="166" t="s">
        <v>449</v>
      </c>
      <c r="AB57" s="167">
        <v>0</v>
      </c>
      <c r="AC57" s="168">
        <v>0</v>
      </c>
      <c r="AD57" s="158"/>
      <c r="AE57" s="922"/>
      <c r="AF57" s="166" t="s">
        <v>449</v>
      </c>
      <c r="AG57" s="167">
        <v>0</v>
      </c>
      <c r="AH57" s="168">
        <v>0</v>
      </c>
      <c r="AI57" s="158"/>
      <c r="AJ57" s="937"/>
      <c r="AK57" s="155" t="s">
        <v>449</v>
      </c>
      <c r="AL57" s="153">
        <f t="shared" si="0"/>
        <v>0</v>
      </c>
      <c r="AM57" s="154">
        <f t="shared" si="1"/>
        <v>4</v>
      </c>
      <c r="AN57" s="146">
        <f t="shared" si="2"/>
        <v>4</v>
      </c>
    </row>
    <row r="58" spans="1:40" ht="57.6" thickBot="1" x14ac:dyDescent="0.35">
      <c r="A58" s="922"/>
      <c r="B58" s="166" t="s">
        <v>450</v>
      </c>
      <c r="C58" s="167">
        <v>0</v>
      </c>
      <c r="D58" s="168">
        <v>2</v>
      </c>
      <c r="E58" s="158"/>
      <c r="F58" s="922"/>
      <c r="G58" s="166" t="s">
        <v>450</v>
      </c>
      <c r="H58" s="167">
        <v>0</v>
      </c>
      <c r="I58" s="168">
        <v>3</v>
      </c>
      <c r="J58" s="158"/>
      <c r="K58" s="922"/>
      <c r="L58" s="166" t="s">
        <v>450</v>
      </c>
      <c r="M58" s="167">
        <v>0</v>
      </c>
      <c r="N58" s="168">
        <v>1</v>
      </c>
      <c r="O58" s="158"/>
      <c r="P58" s="922"/>
      <c r="Q58" s="166" t="s">
        <v>450</v>
      </c>
      <c r="R58" s="167">
        <v>0</v>
      </c>
      <c r="S58" s="168">
        <v>1</v>
      </c>
      <c r="T58" s="158"/>
      <c r="U58" s="922"/>
      <c r="V58" s="166" t="s">
        <v>450</v>
      </c>
      <c r="W58" s="167">
        <v>0</v>
      </c>
      <c r="X58" s="168">
        <v>0</v>
      </c>
      <c r="Y58" s="158"/>
      <c r="Z58" s="922"/>
      <c r="AA58" s="166" t="s">
        <v>450</v>
      </c>
      <c r="AB58" s="167">
        <v>0</v>
      </c>
      <c r="AC58" s="168">
        <v>0</v>
      </c>
      <c r="AD58" s="158"/>
      <c r="AE58" s="922"/>
      <c r="AF58" s="166" t="s">
        <v>450</v>
      </c>
      <c r="AG58" s="167">
        <v>0</v>
      </c>
      <c r="AH58" s="168">
        <v>0</v>
      </c>
      <c r="AI58" s="158"/>
      <c r="AJ58" s="937"/>
      <c r="AK58" s="155" t="s">
        <v>450</v>
      </c>
      <c r="AL58" s="153">
        <f t="shared" si="0"/>
        <v>0</v>
      </c>
      <c r="AM58" s="154">
        <f t="shared" si="1"/>
        <v>7</v>
      </c>
      <c r="AN58" s="146">
        <f t="shared" si="2"/>
        <v>7</v>
      </c>
    </row>
    <row r="59" spans="1:40" ht="57.6" thickBot="1" x14ac:dyDescent="0.35">
      <c r="A59" s="922"/>
      <c r="B59" s="166" t="s">
        <v>451</v>
      </c>
      <c r="C59" s="167">
        <v>0</v>
      </c>
      <c r="D59" s="168">
        <v>1</v>
      </c>
      <c r="E59" s="158"/>
      <c r="F59" s="922"/>
      <c r="G59" s="166" t="s">
        <v>451</v>
      </c>
      <c r="H59" s="167">
        <v>0</v>
      </c>
      <c r="I59" s="168">
        <v>1</v>
      </c>
      <c r="J59" s="158"/>
      <c r="K59" s="922"/>
      <c r="L59" s="166" t="s">
        <v>451</v>
      </c>
      <c r="M59" s="167">
        <v>0</v>
      </c>
      <c r="N59" s="168">
        <v>0</v>
      </c>
      <c r="O59" s="158"/>
      <c r="P59" s="922"/>
      <c r="Q59" s="166" t="s">
        <v>451</v>
      </c>
      <c r="R59" s="167">
        <v>0</v>
      </c>
      <c r="S59" s="168">
        <v>0</v>
      </c>
      <c r="T59" s="158"/>
      <c r="U59" s="922"/>
      <c r="V59" s="166" t="s">
        <v>451</v>
      </c>
      <c r="W59" s="167">
        <v>0</v>
      </c>
      <c r="X59" s="168">
        <v>0</v>
      </c>
      <c r="Y59" s="158"/>
      <c r="Z59" s="922"/>
      <c r="AA59" s="166" t="s">
        <v>451</v>
      </c>
      <c r="AB59" s="167">
        <v>0</v>
      </c>
      <c r="AC59" s="168">
        <v>0</v>
      </c>
      <c r="AD59" s="158"/>
      <c r="AE59" s="922"/>
      <c r="AF59" s="166" t="s">
        <v>451</v>
      </c>
      <c r="AG59" s="167">
        <v>0</v>
      </c>
      <c r="AH59" s="168">
        <v>0</v>
      </c>
      <c r="AI59" s="158"/>
      <c r="AJ59" s="937"/>
      <c r="AK59" s="155" t="s">
        <v>451</v>
      </c>
      <c r="AL59" s="153">
        <f t="shared" si="0"/>
        <v>0</v>
      </c>
      <c r="AM59" s="154">
        <f t="shared" si="1"/>
        <v>2</v>
      </c>
      <c r="AN59" s="146">
        <f t="shared" si="2"/>
        <v>2</v>
      </c>
    </row>
    <row r="60" spans="1:40" ht="23.4" thickBot="1" x14ac:dyDescent="0.35">
      <c r="A60" s="922"/>
      <c r="B60" s="166" t="s">
        <v>452</v>
      </c>
      <c r="C60" s="167">
        <v>0</v>
      </c>
      <c r="D60" s="168">
        <v>0</v>
      </c>
      <c r="E60" s="158"/>
      <c r="F60" s="922"/>
      <c r="G60" s="166" t="s">
        <v>452</v>
      </c>
      <c r="H60" s="167">
        <v>0</v>
      </c>
      <c r="I60" s="168">
        <v>0</v>
      </c>
      <c r="J60" s="158"/>
      <c r="K60" s="922"/>
      <c r="L60" s="166" t="s">
        <v>452</v>
      </c>
      <c r="M60" s="167">
        <v>0</v>
      </c>
      <c r="N60" s="168">
        <v>0</v>
      </c>
      <c r="O60" s="158"/>
      <c r="P60" s="922"/>
      <c r="Q60" s="166" t="s">
        <v>452</v>
      </c>
      <c r="R60" s="167">
        <v>0</v>
      </c>
      <c r="S60" s="168">
        <v>0</v>
      </c>
      <c r="T60" s="158"/>
      <c r="U60" s="922"/>
      <c r="V60" s="166" t="s">
        <v>452</v>
      </c>
      <c r="W60" s="167">
        <v>0</v>
      </c>
      <c r="X60" s="168">
        <v>0</v>
      </c>
      <c r="Y60" s="158"/>
      <c r="Z60" s="922"/>
      <c r="AA60" s="166" t="s">
        <v>452</v>
      </c>
      <c r="AB60" s="167">
        <v>0</v>
      </c>
      <c r="AC60" s="168">
        <v>0</v>
      </c>
      <c r="AD60" s="158"/>
      <c r="AE60" s="922"/>
      <c r="AF60" s="166" t="s">
        <v>452</v>
      </c>
      <c r="AG60" s="167">
        <v>0</v>
      </c>
      <c r="AH60" s="168">
        <v>0</v>
      </c>
      <c r="AI60" s="158"/>
      <c r="AJ60" s="937"/>
      <c r="AK60" s="155" t="s">
        <v>452</v>
      </c>
      <c r="AL60" s="153">
        <f t="shared" si="0"/>
        <v>0</v>
      </c>
      <c r="AM60" s="154">
        <f t="shared" si="1"/>
        <v>0</v>
      </c>
      <c r="AN60" s="146">
        <f t="shared" si="2"/>
        <v>0</v>
      </c>
    </row>
    <row r="61" spans="1:40" ht="57.6" thickBot="1" x14ac:dyDescent="0.35">
      <c r="A61" s="922"/>
      <c r="B61" s="166" t="s">
        <v>453</v>
      </c>
      <c r="C61" s="167">
        <v>0</v>
      </c>
      <c r="D61" s="168">
        <v>0</v>
      </c>
      <c r="E61" s="158"/>
      <c r="F61" s="922"/>
      <c r="G61" s="166" t="s">
        <v>453</v>
      </c>
      <c r="H61" s="167">
        <v>0</v>
      </c>
      <c r="I61" s="168">
        <v>1</v>
      </c>
      <c r="J61" s="158"/>
      <c r="K61" s="922"/>
      <c r="L61" s="166" t="s">
        <v>453</v>
      </c>
      <c r="M61" s="167">
        <v>0</v>
      </c>
      <c r="N61" s="168">
        <v>0</v>
      </c>
      <c r="O61" s="158"/>
      <c r="P61" s="922"/>
      <c r="Q61" s="166" t="s">
        <v>453</v>
      </c>
      <c r="R61" s="167">
        <v>0</v>
      </c>
      <c r="S61" s="168">
        <v>0</v>
      </c>
      <c r="T61" s="158"/>
      <c r="U61" s="922"/>
      <c r="V61" s="166" t="s">
        <v>453</v>
      </c>
      <c r="W61" s="167">
        <v>0</v>
      </c>
      <c r="X61" s="168">
        <v>0</v>
      </c>
      <c r="Y61" s="158"/>
      <c r="Z61" s="922"/>
      <c r="AA61" s="166" t="s">
        <v>453</v>
      </c>
      <c r="AB61" s="167">
        <v>0</v>
      </c>
      <c r="AC61" s="168">
        <v>0</v>
      </c>
      <c r="AD61" s="158"/>
      <c r="AE61" s="922"/>
      <c r="AF61" s="166" t="s">
        <v>453</v>
      </c>
      <c r="AG61" s="167">
        <v>0</v>
      </c>
      <c r="AH61" s="168">
        <v>0</v>
      </c>
      <c r="AI61" s="158"/>
      <c r="AJ61" s="937"/>
      <c r="AK61" s="155" t="s">
        <v>453</v>
      </c>
      <c r="AL61" s="153">
        <f t="shared" si="0"/>
        <v>0</v>
      </c>
      <c r="AM61" s="154">
        <f t="shared" si="1"/>
        <v>1</v>
      </c>
      <c r="AN61" s="146">
        <f t="shared" si="2"/>
        <v>1</v>
      </c>
    </row>
    <row r="62" spans="1:40" ht="126" thickBot="1" x14ac:dyDescent="0.35">
      <c r="A62" s="922"/>
      <c r="B62" s="166" t="s">
        <v>454</v>
      </c>
      <c r="C62" s="167">
        <v>0</v>
      </c>
      <c r="D62" s="168">
        <v>0</v>
      </c>
      <c r="E62" s="158"/>
      <c r="F62" s="922"/>
      <c r="G62" s="166" t="s">
        <v>454</v>
      </c>
      <c r="H62" s="167">
        <v>0</v>
      </c>
      <c r="I62" s="168">
        <v>0</v>
      </c>
      <c r="J62" s="158"/>
      <c r="K62" s="922"/>
      <c r="L62" s="166" t="s">
        <v>454</v>
      </c>
      <c r="M62" s="167">
        <v>0</v>
      </c>
      <c r="N62" s="168">
        <v>0</v>
      </c>
      <c r="O62" s="158"/>
      <c r="P62" s="922"/>
      <c r="Q62" s="166" t="s">
        <v>454</v>
      </c>
      <c r="R62" s="167">
        <v>0</v>
      </c>
      <c r="S62" s="168">
        <v>0</v>
      </c>
      <c r="T62" s="158"/>
      <c r="U62" s="922"/>
      <c r="V62" s="166" t="s">
        <v>454</v>
      </c>
      <c r="W62" s="167">
        <v>0</v>
      </c>
      <c r="X62" s="168">
        <v>0</v>
      </c>
      <c r="Y62" s="158"/>
      <c r="Z62" s="922"/>
      <c r="AA62" s="166" t="s">
        <v>454</v>
      </c>
      <c r="AB62" s="167">
        <v>0</v>
      </c>
      <c r="AC62" s="168">
        <v>0</v>
      </c>
      <c r="AD62" s="158"/>
      <c r="AE62" s="922"/>
      <c r="AF62" s="166" t="s">
        <v>454</v>
      </c>
      <c r="AG62" s="167">
        <v>0</v>
      </c>
      <c r="AH62" s="168">
        <v>0</v>
      </c>
      <c r="AI62" s="158"/>
      <c r="AJ62" s="937"/>
      <c r="AK62" s="155" t="s">
        <v>454</v>
      </c>
      <c r="AL62" s="153">
        <f t="shared" si="0"/>
        <v>0</v>
      </c>
      <c r="AM62" s="154">
        <f t="shared" si="1"/>
        <v>0</v>
      </c>
      <c r="AN62" s="146">
        <f t="shared" si="2"/>
        <v>0</v>
      </c>
    </row>
    <row r="63" spans="1:40" ht="126" thickBot="1" x14ac:dyDescent="0.35">
      <c r="A63" s="922"/>
      <c r="B63" s="166" t="s">
        <v>455</v>
      </c>
      <c r="C63" s="167">
        <v>0</v>
      </c>
      <c r="D63" s="168">
        <v>0</v>
      </c>
      <c r="E63" s="158"/>
      <c r="F63" s="922"/>
      <c r="G63" s="166" t="s">
        <v>455</v>
      </c>
      <c r="H63" s="167">
        <v>0</v>
      </c>
      <c r="I63" s="168">
        <v>0</v>
      </c>
      <c r="J63" s="158"/>
      <c r="K63" s="922"/>
      <c r="L63" s="166" t="s">
        <v>455</v>
      </c>
      <c r="M63" s="167">
        <v>0</v>
      </c>
      <c r="N63" s="168">
        <v>0</v>
      </c>
      <c r="O63" s="158"/>
      <c r="P63" s="922"/>
      <c r="Q63" s="166" t="s">
        <v>455</v>
      </c>
      <c r="R63" s="167">
        <v>0</v>
      </c>
      <c r="S63" s="168">
        <v>0</v>
      </c>
      <c r="T63" s="158"/>
      <c r="U63" s="922"/>
      <c r="V63" s="166" t="s">
        <v>455</v>
      </c>
      <c r="W63" s="167">
        <v>0</v>
      </c>
      <c r="X63" s="168">
        <v>0</v>
      </c>
      <c r="Y63" s="158"/>
      <c r="Z63" s="922"/>
      <c r="AA63" s="166" t="s">
        <v>455</v>
      </c>
      <c r="AB63" s="167">
        <v>0</v>
      </c>
      <c r="AC63" s="168">
        <v>0</v>
      </c>
      <c r="AD63" s="158"/>
      <c r="AE63" s="922"/>
      <c r="AF63" s="166" t="s">
        <v>455</v>
      </c>
      <c r="AG63" s="167">
        <v>0</v>
      </c>
      <c r="AH63" s="168">
        <v>0</v>
      </c>
      <c r="AI63" s="158"/>
      <c r="AJ63" s="937"/>
      <c r="AK63" s="155" t="s">
        <v>455</v>
      </c>
      <c r="AL63" s="153">
        <f t="shared" si="0"/>
        <v>0</v>
      </c>
      <c r="AM63" s="154">
        <f t="shared" si="1"/>
        <v>0</v>
      </c>
      <c r="AN63" s="146">
        <f t="shared" si="2"/>
        <v>0</v>
      </c>
    </row>
    <row r="64" spans="1:40" ht="46.2" thickBot="1" x14ac:dyDescent="0.35">
      <c r="A64" s="922"/>
      <c r="B64" s="166" t="s">
        <v>456</v>
      </c>
      <c r="C64" s="167">
        <v>0</v>
      </c>
      <c r="D64" s="168">
        <v>0</v>
      </c>
      <c r="E64" s="158"/>
      <c r="F64" s="922"/>
      <c r="G64" s="166" t="s">
        <v>456</v>
      </c>
      <c r="H64" s="167">
        <v>0</v>
      </c>
      <c r="I64" s="168">
        <v>1</v>
      </c>
      <c r="J64" s="158"/>
      <c r="K64" s="922"/>
      <c r="L64" s="166" t="s">
        <v>456</v>
      </c>
      <c r="M64" s="167">
        <v>0</v>
      </c>
      <c r="N64" s="168">
        <v>0</v>
      </c>
      <c r="O64" s="158"/>
      <c r="P64" s="922"/>
      <c r="Q64" s="166" t="s">
        <v>456</v>
      </c>
      <c r="R64" s="167">
        <v>0</v>
      </c>
      <c r="S64" s="168">
        <v>0</v>
      </c>
      <c r="T64" s="158"/>
      <c r="U64" s="922"/>
      <c r="V64" s="166" t="s">
        <v>456</v>
      </c>
      <c r="W64" s="167">
        <v>0</v>
      </c>
      <c r="X64" s="168">
        <v>0</v>
      </c>
      <c r="Y64" s="158"/>
      <c r="Z64" s="922"/>
      <c r="AA64" s="166" t="s">
        <v>456</v>
      </c>
      <c r="AB64" s="167">
        <v>0</v>
      </c>
      <c r="AC64" s="168">
        <v>0</v>
      </c>
      <c r="AD64" s="158"/>
      <c r="AE64" s="922"/>
      <c r="AF64" s="166" t="s">
        <v>456</v>
      </c>
      <c r="AG64" s="167">
        <v>0</v>
      </c>
      <c r="AH64" s="168">
        <v>0</v>
      </c>
      <c r="AI64" s="158"/>
      <c r="AJ64" s="937"/>
      <c r="AK64" s="155" t="s">
        <v>456</v>
      </c>
      <c r="AL64" s="153">
        <f t="shared" si="0"/>
        <v>0</v>
      </c>
      <c r="AM64" s="154">
        <f t="shared" si="1"/>
        <v>1</v>
      </c>
      <c r="AN64" s="146">
        <f t="shared" si="2"/>
        <v>1</v>
      </c>
    </row>
    <row r="65" spans="1:40" ht="34.799999999999997" thickBot="1" x14ac:dyDescent="0.35">
      <c r="A65" s="922"/>
      <c r="B65" s="166" t="s">
        <v>457</v>
      </c>
      <c r="C65" s="167">
        <v>0</v>
      </c>
      <c r="D65" s="168">
        <v>0</v>
      </c>
      <c r="E65" s="158"/>
      <c r="F65" s="922"/>
      <c r="G65" s="166" t="s">
        <v>457</v>
      </c>
      <c r="H65" s="167">
        <v>0</v>
      </c>
      <c r="I65" s="168">
        <v>0</v>
      </c>
      <c r="J65" s="158"/>
      <c r="K65" s="922"/>
      <c r="L65" s="166" t="s">
        <v>457</v>
      </c>
      <c r="M65" s="167">
        <v>0</v>
      </c>
      <c r="N65" s="168">
        <v>0</v>
      </c>
      <c r="O65" s="158"/>
      <c r="P65" s="922"/>
      <c r="Q65" s="166" t="s">
        <v>457</v>
      </c>
      <c r="R65" s="167">
        <v>0</v>
      </c>
      <c r="S65" s="168">
        <v>0</v>
      </c>
      <c r="T65" s="158"/>
      <c r="U65" s="922"/>
      <c r="V65" s="166" t="s">
        <v>457</v>
      </c>
      <c r="W65" s="167">
        <v>0</v>
      </c>
      <c r="X65" s="168">
        <v>0</v>
      </c>
      <c r="Y65" s="158"/>
      <c r="Z65" s="922"/>
      <c r="AA65" s="166" t="s">
        <v>457</v>
      </c>
      <c r="AB65" s="167">
        <v>0</v>
      </c>
      <c r="AC65" s="168">
        <v>0</v>
      </c>
      <c r="AD65" s="158"/>
      <c r="AE65" s="922"/>
      <c r="AF65" s="166" t="s">
        <v>457</v>
      </c>
      <c r="AG65" s="167">
        <v>0</v>
      </c>
      <c r="AH65" s="168">
        <v>0</v>
      </c>
      <c r="AI65" s="158"/>
      <c r="AJ65" s="937"/>
      <c r="AK65" s="155" t="s">
        <v>457</v>
      </c>
      <c r="AL65" s="153">
        <f t="shared" si="0"/>
        <v>0</v>
      </c>
      <c r="AM65" s="154">
        <f t="shared" si="1"/>
        <v>0</v>
      </c>
      <c r="AN65" s="146">
        <f t="shared" si="2"/>
        <v>0</v>
      </c>
    </row>
    <row r="66" spans="1:40" ht="23.4" thickBot="1" x14ac:dyDescent="0.35">
      <c r="A66" s="922"/>
      <c r="B66" s="166" t="s">
        <v>458</v>
      </c>
      <c r="C66" s="167">
        <v>0</v>
      </c>
      <c r="D66" s="168">
        <v>1</v>
      </c>
      <c r="E66" s="158"/>
      <c r="F66" s="922"/>
      <c r="G66" s="166" t="s">
        <v>458</v>
      </c>
      <c r="H66" s="167">
        <v>0</v>
      </c>
      <c r="I66" s="168">
        <v>0</v>
      </c>
      <c r="J66" s="158"/>
      <c r="K66" s="922"/>
      <c r="L66" s="166" t="s">
        <v>458</v>
      </c>
      <c r="M66" s="167">
        <v>0</v>
      </c>
      <c r="N66" s="168">
        <v>0</v>
      </c>
      <c r="O66" s="158"/>
      <c r="P66" s="922"/>
      <c r="Q66" s="166" t="s">
        <v>458</v>
      </c>
      <c r="R66" s="167">
        <v>0</v>
      </c>
      <c r="S66" s="168">
        <v>0</v>
      </c>
      <c r="T66" s="158"/>
      <c r="U66" s="922"/>
      <c r="V66" s="166" t="s">
        <v>458</v>
      </c>
      <c r="W66" s="167">
        <v>0</v>
      </c>
      <c r="X66" s="168">
        <v>0</v>
      </c>
      <c r="Y66" s="158"/>
      <c r="Z66" s="922"/>
      <c r="AA66" s="166" t="s">
        <v>458</v>
      </c>
      <c r="AB66" s="167">
        <v>0</v>
      </c>
      <c r="AC66" s="168">
        <v>0</v>
      </c>
      <c r="AD66" s="158"/>
      <c r="AE66" s="922"/>
      <c r="AF66" s="166" t="s">
        <v>458</v>
      </c>
      <c r="AG66" s="167">
        <v>0</v>
      </c>
      <c r="AH66" s="168">
        <v>0</v>
      </c>
      <c r="AI66" s="158"/>
      <c r="AJ66" s="937"/>
      <c r="AK66" s="155" t="s">
        <v>458</v>
      </c>
      <c r="AL66" s="153">
        <f t="shared" si="0"/>
        <v>0</v>
      </c>
      <c r="AM66" s="154">
        <f t="shared" si="1"/>
        <v>1</v>
      </c>
      <c r="AN66" s="146">
        <f t="shared" si="2"/>
        <v>1</v>
      </c>
    </row>
    <row r="67" spans="1:40" ht="34.799999999999997" thickBot="1" x14ac:dyDescent="0.35">
      <c r="A67" s="922"/>
      <c r="B67" s="166" t="s">
        <v>459</v>
      </c>
      <c r="C67" s="167">
        <v>0</v>
      </c>
      <c r="D67" s="168">
        <v>2</v>
      </c>
      <c r="E67" s="158"/>
      <c r="F67" s="922"/>
      <c r="G67" s="166" t="s">
        <v>459</v>
      </c>
      <c r="H67" s="167">
        <v>0</v>
      </c>
      <c r="I67" s="168">
        <v>0</v>
      </c>
      <c r="J67" s="158"/>
      <c r="K67" s="922"/>
      <c r="L67" s="166" t="s">
        <v>459</v>
      </c>
      <c r="M67" s="167">
        <v>0</v>
      </c>
      <c r="N67" s="168">
        <v>1</v>
      </c>
      <c r="O67" s="158"/>
      <c r="P67" s="922"/>
      <c r="Q67" s="166" t="s">
        <v>459</v>
      </c>
      <c r="R67" s="167">
        <v>0</v>
      </c>
      <c r="S67" s="168">
        <v>0</v>
      </c>
      <c r="T67" s="158"/>
      <c r="U67" s="922"/>
      <c r="V67" s="166" t="s">
        <v>459</v>
      </c>
      <c r="W67" s="167">
        <v>0</v>
      </c>
      <c r="X67" s="168">
        <v>0</v>
      </c>
      <c r="Y67" s="158"/>
      <c r="Z67" s="922"/>
      <c r="AA67" s="166" t="s">
        <v>459</v>
      </c>
      <c r="AB67" s="167">
        <v>0</v>
      </c>
      <c r="AC67" s="168">
        <v>0</v>
      </c>
      <c r="AD67" s="158"/>
      <c r="AE67" s="922"/>
      <c r="AF67" s="166" t="s">
        <v>459</v>
      </c>
      <c r="AG67" s="167">
        <v>0</v>
      </c>
      <c r="AH67" s="168">
        <v>0</v>
      </c>
      <c r="AI67" s="158"/>
      <c r="AJ67" s="937"/>
      <c r="AK67" s="155" t="s">
        <v>459</v>
      </c>
      <c r="AL67" s="153">
        <f t="shared" si="0"/>
        <v>0</v>
      </c>
      <c r="AM67" s="154">
        <f t="shared" si="1"/>
        <v>3</v>
      </c>
      <c r="AN67" s="146">
        <f t="shared" si="2"/>
        <v>3</v>
      </c>
    </row>
    <row r="68" spans="1:40" ht="34.799999999999997" thickBot="1" x14ac:dyDescent="0.35">
      <c r="A68" s="922"/>
      <c r="B68" s="166" t="s">
        <v>460</v>
      </c>
      <c r="C68" s="167">
        <v>0</v>
      </c>
      <c r="D68" s="168">
        <v>0</v>
      </c>
      <c r="E68" s="158"/>
      <c r="F68" s="922"/>
      <c r="G68" s="166" t="s">
        <v>460</v>
      </c>
      <c r="H68" s="167">
        <v>0</v>
      </c>
      <c r="I68" s="168">
        <v>0</v>
      </c>
      <c r="J68" s="158"/>
      <c r="K68" s="922"/>
      <c r="L68" s="166" t="s">
        <v>460</v>
      </c>
      <c r="M68" s="167">
        <v>0</v>
      </c>
      <c r="N68" s="168">
        <v>0</v>
      </c>
      <c r="O68" s="158"/>
      <c r="P68" s="922"/>
      <c r="Q68" s="166" t="s">
        <v>460</v>
      </c>
      <c r="R68" s="167">
        <v>0</v>
      </c>
      <c r="S68" s="168">
        <v>0</v>
      </c>
      <c r="T68" s="158"/>
      <c r="U68" s="922"/>
      <c r="V68" s="166" t="s">
        <v>460</v>
      </c>
      <c r="W68" s="167">
        <v>0</v>
      </c>
      <c r="X68" s="168">
        <v>0</v>
      </c>
      <c r="Y68" s="158"/>
      <c r="Z68" s="922"/>
      <c r="AA68" s="166" t="s">
        <v>460</v>
      </c>
      <c r="AB68" s="167">
        <v>0</v>
      </c>
      <c r="AC68" s="168">
        <v>0</v>
      </c>
      <c r="AD68" s="158"/>
      <c r="AE68" s="922"/>
      <c r="AF68" s="166" t="s">
        <v>460</v>
      </c>
      <c r="AG68" s="167">
        <v>0</v>
      </c>
      <c r="AH68" s="168">
        <v>0</v>
      </c>
      <c r="AI68" s="158"/>
      <c r="AJ68" s="937"/>
      <c r="AK68" s="155" t="s">
        <v>460</v>
      </c>
      <c r="AL68" s="153">
        <f t="shared" si="0"/>
        <v>0</v>
      </c>
      <c r="AM68" s="154">
        <f t="shared" si="1"/>
        <v>0</v>
      </c>
      <c r="AN68" s="146">
        <f t="shared" si="2"/>
        <v>0</v>
      </c>
    </row>
    <row r="69" spans="1:40" ht="46.2" thickBot="1" x14ac:dyDescent="0.35">
      <c r="A69" s="922"/>
      <c r="B69" s="166" t="s">
        <v>461</v>
      </c>
      <c r="C69" s="167">
        <v>0</v>
      </c>
      <c r="D69" s="168">
        <v>1</v>
      </c>
      <c r="E69" s="158"/>
      <c r="F69" s="922"/>
      <c r="G69" s="166" t="s">
        <v>461</v>
      </c>
      <c r="H69" s="167">
        <v>0</v>
      </c>
      <c r="I69" s="168">
        <v>0</v>
      </c>
      <c r="J69" s="158"/>
      <c r="K69" s="922"/>
      <c r="L69" s="166" t="s">
        <v>461</v>
      </c>
      <c r="M69" s="167">
        <v>0</v>
      </c>
      <c r="N69" s="168">
        <v>0</v>
      </c>
      <c r="O69" s="158"/>
      <c r="P69" s="922"/>
      <c r="Q69" s="166" t="s">
        <v>461</v>
      </c>
      <c r="R69" s="167">
        <v>0</v>
      </c>
      <c r="S69" s="168">
        <v>0</v>
      </c>
      <c r="T69" s="158"/>
      <c r="U69" s="922"/>
      <c r="V69" s="166" t="s">
        <v>461</v>
      </c>
      <c r="W69" s="167">
        <v>0</v>
      </c>
      <c r="X69" s="168">
        <v>0</v>
      </c>
      <c r="Y69" s="158"/>
      <c r="Z69" s="922"/>
      <c r="AA69" s="166" t="s">
        <v>461</v>
      </c>
      <c r="AB69" s="167">
        <v>0</v>
      </c>
      <c r="AC69" s="168">
        <v>0</v>
      </c>
      <c r="AD69" s="158"/>
      <c r="AE69" s="922"/>
      <c r="AF69" s="166" t="s">
        <v>461</v>
      </c>
      <c r="AG69" s="167">
        <v>0</v>
      </c>
      <c r="AH69" s="168">
        <v>0</v>
      </c>
      <c r="AI69" s="158"/>
      <c r="AJ69" s="937"/>
      <c r="AK69" s="155" t="s">
        <v>461</v>
      </c>
      <c r="AL69" s="153">
        <f t="shared" si="0"/>
        <v>0</v>
      </c>
      <c r="AM69" s="154">
        <f t="shared" si="1"/>
        <v>1</v>
      </c>
      <c r="AN69" s="146">
        <f t="shared" si="2"/>
        <v>1</v>
      </c>
    </row>
    <row r="70" spans="1:40" ht="34.799999999999997" thickBot="1" x14ac:dyDescent="0.35">
      <c r="A70" s="922"/>
      <c r="B70" s="166" t="s">
        <v>462</v>
      </c>
      <c r="C70" s="167">
        <v>0</v>
      </c>
      <c r="D70" s="168">
        <v>2</v>
      </c>
      <c r="E70" s="158"/>
      <c r="F70" s="922"/>
      <c r="G70" s="166" t="s">
        <v>462</v>
      </c>
      <c r="H70" s="167">
        <v>0</v>
      </c>
      <c r="I70" s="168">
        <v>2</v>
      </c>
      <c r="J70" s="158"/>
      <c r="K70" s="922"/>
      <c r="L70" s="166" t="s">
        <v>462</v>
      </c>
      <c r="M70" s="167">
        <v>0</v>
      </c>
      <c r="N70" s="168">
        <v>0</v>
      </c>
      <c r="O70" s="158"/>
      <c r="P70" s="922"/>
      <c r="Q70" s="166" t="s">
        <v>462</v>
      </c>
      <c r="R70" s="167">
        <v>0</v>
      </c>
      <c r="S70" s="168">
        <v>0</v>
      </c>
      <c r="T70" s="158"/>
      <c r="U70" s="922"/>
      <c r="V70" s="166" t="s">
        <v>462</v>
      </c>
      <c r="W70" s="167">
        <v>0</v>
      </c>
      <c r="X70" s="168">
        <v>0</v>
      </c>
      <c r="Y70" s="158"/>
      <c r="Z70" s="922"/>
      <c r="AA70" s="166" t="s">
        <v>462</v>
      </c>
      <c r="AB70" s="167">
        <v>0</v>
      </c>
      <c r="AC70" s="168">
        <v>1</v>
      </c>
      <c r="AD70" s="158"/>
      <c r="AE70" s="922"/>
      <c r="AF70" s="166" t="s">
        <v>462</v>
      </c>
      <c r="AG70" s="167">
        <v>0</v>
      </c>
      <c r="AH70" s="168">
        <v>0</v>
      </c>
      <c r="AI70" s="158"/>
      <c r="AJ70" s="937"/>
      <c r="AK70" s="155" t="s">
        <v>462</v>
      </c>
      <c r="AL70" s="153">
        <f t="shared" ref="AL70:AL133" si="3">C70+H70+M70+W70+AB70+AG70</f>
        <v>0</v>
      </c>
      <c r="AM70" s="154">
        <f t="shared" ref="AM70:AM133" si="4">D70+I70+N70+S70+X70+AC70+AH70</f>
        <v>5</v>
      </c>
      <c r="AN70" s="146">
        <f t="shared" ref="AN70:AN133" si="5">SUM(AL70:AM70)</f>
        <v>5</v>
      </c>
    </row>
    <row r="71" spans="1:40" ht="34.799999999999997" thickBot="1" x14ac:dyDescent="0.35">
      <c r="A71" s="922"/>
      <c r="B71" s="166" t="s">
        <v>463</v>
      </c>
      <c r="C71" s="167">
        <v>1</v>
      </c>
      <c r="D71" s="168">
        <v>3</v>
      </c>
      <c r="E71" s="158"/>
      <c r="F71" s="922"/>
      <c r="G71" s="166" t="s">
        <v>463</v>
      </c>
      <c r="H71" s="167">
        <v>1</v>
      </c>
      <c r="I71" s="168">
        <v>0</v>
      </c>
      <c r="J71" s="158"/>
      <c r="K71" s="922"/>
      <c r="L71" s="166" t="s">
        <v>463</v>
      </c>
      <c r="M71" s="167">
        <v>0</v>
      </c>
      <c r="N71" s="168">
        <v>0</v>
      </c>
      <c r="O71" s="158"/>
      <c r="P71" s="922"/>
      <c r="Q71" s="166" t="s">
        <v>463</v>
      </c>
      <c r="R71" s="167">
        <v>0</v>
      </c>
      <c r="S71" s="168">
        <v>0</v>
      </c>
      <c r="T71" s="158"/>
      <c r="U71" s="922"/>
      <c r="V71" s="166" t="s">
        <v>463</v>
      </c>
      <c r="W71" s="167">
        <v>0</v>
      </c>
      <c r="X71" s="168">
        <v>0</v>
      </c>
      <c r="Y71" s="158"/>
      <c r="Z71" s="922"/>
      <c r="AA71" s="166" t="s">
        <v>463</v>
      </c>
      <c r="AB71" s="167">
        <v>0</v>
      </c>
      <c r="AC71" s="168">
        <v>0</v>
      </c>
      <c r="AD71" s="158"/>
      <c r="AE71" s="922"/>
      <c r="AF71" s="166" t="s">
        <v>463</v>
      </c>
      <c r="AG71" s="167">
        <v>0</v>
      </c>
      <c r="AH71" s="168">
        <v>0</v>
      </c>
      <c r="AI71" s="158"/>
      <c r="AJ71" s="937"/>
      <c r="AK71" s="155" t="s">
        <v>463</v>
      </c>
      <c r="AL71" s="153">
        <f t="shared" si="3"/>
        <v>2</v>
      </c>
      <c r="AM71" s="154">
        <f t="shared" si="4"/>
        <v>3</v>
      </c>
      <c r="AN71" s="146">
        <f t="shared" si="5"/>
        <v>5</v>
      </c>
    </row>
    <row r="72" spans="1:40" ht="34.799999999999997" thickBot="1" x14ac:dyDescent="0.35">
      <c r="A72" s="922"/>
      <c r="B72" s="166" t="s">
        <v>464</v>
      </c>
      <c r="C72" s="167">
        <v>0</v>
      </c>
      <c r="D72" s="168">
        <v>0</v>
      </c>
      <c r="E72" s="158"/>
      <c r="F72" s="922"/>
      <c r="G72" s="166" t="s">
        <v>464</v>
      </c>
      <c r="H72" s="167">
        <v>0</v>
      </c>
      <c r="I72" s="168">
        <v>2</v>
      </c>
      <c r="J72" s="158"/>
      <c r="K72" s="922"/>
      <c r="L72" s="166" t="s">
        <v>464</v>
      </c>
      <c r="M72" s="167">
        <v>1</v>
      </c>
      <c r="N72" s="168">
        <v>1</v>
      </c>
      <c r="O72" s="158"/>
      <c r="P72" s="922"/>
      <c r="Q72" s="166" t="s">
        <v>464</v>
      </c>
      <c r="R72" s="167">
        <v>0</v>
      </c>
      <c r="S72" s="168">
        <v>1</v>
      </c>
      <c r="T72" s="158"/>
      <c r="U72" s="922"/>
      <c r="V72" s="166" t="s">
        <v>464</v>
      </c>
      <c r="W72" s="167">
        <v>0</v>
      </c>
      <c r="X72" s="168">
        <v>1</v>
      </c>
      <c r="Y72" s="158"/>
      <c r="Z72" s="922"/>
      <c r="AA72" s="166" t="s">
        <v>464</v>
      </c>
      <c r="AB72" s="167">
        <v>0</v>
      </c>
      <c r="AC72" s="168">
        <v>0</v>
      </c>
      <c r="AD72" s="158"/>
      <c r="AE72" s="922"/>
      <c r="AF72" s="166" t="s">
        <v>464</v>
      </c>
      <c r="AG72" s="167">
        <v>0</v>
      </c>
      <c r="AH72" s="168">
        <v>0</v>
      </c>
      <c r="AI72" s="158"/>
      <c r="AJ72" s="937"/>
      <c r="AK72" s="155" t="s">
        <v>464</v>
      </c>
      <c r="AL72" s="153">
        <f t="shared" si="3"/>
        <v>1</v>
      </c>
      <c r="AM72" s="154">
        <f t="shared" si="4"/>
        <v>5</v>
      </c>
      <c r="AN72" s="146">
        <f t="shared" si="5"/>
        <v>6</v>
      </c>
    </row>
    <row r="73" spans="1:40" ht="34.799999999999997" thickBot="1" x14ac:dyDescent="0.35">
      <c r="A73" s="922"/>
      <c r="B73" s="166" t="s">
        <v>465</v>
      </c>
      <c r="C73" s="167">
        <v>0</v>
      </c>
      <c r="D73" s="168">
        <v>1</v>
      </c>
      <c r="E73" s="158"/>
      <c r="F73" s="922"/>
      <c r="G73" s="166" t="s">
        <v>465</v>
      </c>
      <c r="H73" s="167">
        <v>0</v>
      </c>
      <c r="I73" s="168">
        <v>1</v>
      </c>
      <c r="J73" s="158"/>
      <c r="K73" s="922"/>
      <c r="L73" s="166" t="s">
        <v>465</v>
      </c>
      <c r="M73" s="167">
        <v>0</v>
      </c>
      <c r="N73" s="168">
        <v>1</v>
      </c>
      <c r="O73" s="158"/>
      <c r="P73" s="922"/>
      <c r="Q73" s="166" t="s">
        <v>465</v>
      </c>
      <c r="R73" s="167">
        <v>0</v>
      </c>
      <c r="S73" s="168">
        <v>0</v>
      </c>
      <c r="T73" s="158"/>
      <c r="U73" s="922"/>
      <c r="V73" s="166" t="s">
        <v>465</v>
      </c>
      <c r="W73" s="167">
        <v>0</v>
      </c>
      <c r="X73" s="168">
        <v>0</v>
      </c>
      <c r="Y73" s="158"/>
      <c r="Z73" s="922"/>
      <c r="AA73" s="166" t="s">
        <v>465</v>
      </c>
      <c r="AB73" s="167">
        <v>0</v>
      </c>
      <c r="AC73" s="168">
        <v>0</v>
      </c>
      <c r="AD73" s="158"/>
      <c r="AE73" s="922"/>
      <c r="AF73" s="166" t="s">
        <v>465</v>
      </c>
      <c r="AG73" s="167">
        <v>0</v>
      </c>
      <c r="AH73" s="168">
        <v>0</v>
      </c>
      <c r="AI73" s="158"/>
      <c r="AJ73" s="937"/>
      <c r="AK73" s="155" t="s">
        <v>465</v>
      </c>
      <c r="AL73" s="153">
        <f t="shared" si="3"/>
        <v>0</v>
      </c>
      <c r="AM73" s="154">
        <f t="shared" si="4"/>
        <v>3</v>
      </c>
      <c r="AN73" s="146">
        <f t="shared" si="5"/>
        <v>3</v>
      </c>
    </row>
    <row r="74" spans="1:40" ht="23.4" thickBot="1" x14ac:dyDescent="0.35">
      <c r="A74" s="922"/>
      <c r="B74" s="166" t="s">
        <v>466</v>
      </c>
      <c r="C74" s="167">
        <v>0</v>
      </c>
      <c r="D74" s="168">
        <v>10</v>
      </c>
      <c r="E74" s="158"/>
      <c r="F74" s="922"/>
      <c r="G74" s="166" t="s">
        <v>466</v>
      </c>
      <c r="H74" s="167">
        <v>0</v>
      </c>
      <c r="I74" s="168">
        <v>3</v>
      </c>
      <c r="J74" s="158"/>
      <c r="K74" s="922"/>
      <c r="L74" s="166" t="s">
        <v>466</v>
      </c>
      <c r="M74" s="167">
        <v>1</v>
      </c>
      <c r="N74" s="168">
        <v>1</v>
      </c>
      <c r="O74" s="158"/>
      <c r="P74" s="922"/>
      <c r="Q74" s="166" t="s">
        <v>466</v>
      </c>
      <c r="R74" s="167">
        <v>0</v>
      </c>
      <c r="S74" s="168">
        <v>3</v>
      </c>
      <c r="T74" s="158"/>
      <c r="U74" s="922"/>
      <c r="V74" s="166" t="s">
        <v>466</v>
      </c>
      <c r="W74" s="167">
        <v>0</v>
      </c>
      <c r="X74" s="168">
        <v>0</v>
      </c>
      <c r="Y74" s="158"/>
      <c r="Z74" s="922"/>
      <c r="AA74" s="166" t="s">
        <v>466</v>
      </c>
      <c r="AB74" s="167">
        <v>0</v>
      </c>
      <c r="AC74" s="168">
        <v>0</v>
      </c>
      <c r="AD74" s="158"/>
      <c r="AE74" s="922"/>
      <c r="AF74" s="166" t="s">
        <v>466</v>
      </c>
      <c r="AG74" s="167">
        <v>0</v>
      </c>
      <c r="AH74" s="168">
        <v>1</v>
      </c>
      <c r="AI74" s="158"/>
      <c r="AJ74" s="937"/>
      <c r="AK74" s="155" t="s">
        <v>466</v>
      </c>
      <c r="AL74" s="153">
        <f t="shared" si="3"/>
        <v>1</v>
      </c>
      <c r="AM74" s="154">
        <f t="shared" si="4"/>
        <v>18</v>
      </c>
      <c r="AN74" s="146">
        <f t="shared" si="5"/>
        <v>19</v>
      </c>
    </row>
    <row r="75" spans="1:40" ht="34.799999999999997" thickBot="1" x14ac:dyDescent="0.35">
      <c r="A75" s="922"/>
      <c r="B75" s="166" t="s">
        <v>467</v>
      </c>
      <c r="C75" s="167">
        <v>0</v>
      </c>
      <c r="D75" s="168">
        <v>0</v>
      </c>
      <c r="E75" s="158"/>
      <c r="F75" s="922"/>
      <c r="G75" s="166" t="s">
        <v>467</v>
      </c>
      <c r="H75" s="167">
        <v>0</v>
      </c>
      <c r="I75" s="168">
        <v>0</v>
      </c>
      <c r="J75" s="158"/>
      <c r="K75" s="922"/>
      <c r="L75" s="166" t="s">
        <v>467</v>
      </c>
      <c r="M75" s="167">
        <v>0</v>
      </c>
      <c r="N75" s="168">
        <v>0</v>
      </c>
      <c r="O75" s="158"/>
      <c r="P75" s="922"/>
      <c r="Q75" s="166" t="s">
        <v>467</v>
      </c>
      <c r="R75" s="167">
        <v>0</v>
      </c>
      <c r="S75" s="168">
        <v>0</v>
      </c>
      <c r="T75" s="158"/>
      <c r="U75" s="922"/>
      <c r="V75" s="166" t="s">
        <v>467</v>
      </c>
      <c r="W75" s="167">
        <v>0</v>
      </c>
      <c r="X75" s="168">
        <v>0</v>
      </c>
      <c r="Y75" s="158"/>
      <c r="Z75" s="922"/>
      <c r="AA75" s="166" t="s">
        <v>467</v>
      </c>
      <c r="AB75" s="167">
        <v>0</v>
      </c>
      <c r="AC75" s="168">
        <v>0</v>
      </c>
      <c r="AD75" s="158"/>
      <c r="AE75" s="922"/>
      <c r="AF75" s="166" t="s">
        <v>467</v>
      </c>
      <c r="AG75" s="167">
        <v>0</v>
      </c>
      <c r="AH75" s="168">
        <v>0</v>
      </c>
      <c r="AI75" s="158"/>
      <c r="AJ75" s="937"/>
      <c r="AK75" s="155" t="s">
        <v>467</v>
      </c>
      <c r="AL75" s="153">
        <f t="shared" si="3"/>
        <v>0</v>
      </c>
      <c r="AM75" s="154">
        <f t="shared" si="4"/>
        <v>0</v>
      </c>
      <c r="AN75" s="146">
        <f t="shared" si="5"/>
        <v>0</v>
      </c>
    </row>
    <row r="76" spans="1:40" ht="34.799999999999997" thickBot="1" x14ac:dyDescent="0.35">
      <c r="A76" s="922"/>
      <c r="B76" s="166" t="s">
        <v>468</v>
      </c>
      <c r="C76" s="167">
        <v>2</v>
      </c>
      <c r="D76" s="168">
        <v>6</v>
      </c>
      <c r="E76" s="158"/>
      <c r="F76" s="922"/>
      <c r="G76" s="166" t="s">
        <v>468</v>
      </c>
      <c r="H76" s="167">
        <v>0</v>
      </c>
      <c r="I76" s="168">
        <v>3</v>
      </c>
      <c r="J76" s="158"/>
      <c r="K76" s="922"/>
      <c r="L76" s="166" t="s">
        <v>468</v>
      </c>
      <c r="M76" s="167">
        <v>1</v>
      </c>
      <c r="N76" s="168">
        <v>1</v>
      </c>
      <c r="O76" s="158"/>
      <c r="P76" s="922"/>
      <c r="Q76" s="166" t="s">
        <v>468</v>
      </c>
      <c r="R76" s="167">
        <v>0</v>
      </c>
      <c r="S76" s="168">
        <v>1</v>
      </c>
      <c r="T76" s="158"/>
      <c r="U76" s="922"/>
      <c r="V76" s="166" t="s">
        <v>468</v>
      </c>
      <c r="W76" s="167">
        <v>0</v>
      </c>
      <c r="X76" s="168">
        <v>2</v>
      </c>
      <c r="Y76" s="158"/>
      <c r="Z76" s="922"/>
      <c r="AA76" s="166" t="s">
        <v>468</v>
      </c>
      <c r="AB76" s="167">
        <v>0</v>
      </c>
      <c r="AC76" s="168">
        <v>0</v>
      </c>
      <c r="AD76" s="158"/>
      <c r="AE76" s="922"/>
      <c r="AF76" s="166" t="s">
        <v>468</v>
      </c>
      <c r="AG76" s="167">
        <v>0</v>
      </c>
      <c r="AH76" s="168">
        <v>0</v>
      </c>
      <c r="AI76" s="158"/>
      <c r="AJ76" s="937"/>
      <c r="AK76" s="155" t="s">
        <v>468</v>
      </c>
      <c r="AL76" s="153">
        <f t="shared" si="3"/>
        <v>3</v>
      </c>
      <c r="AM76" s="154">
        <f t="shared" si="4"/>
        <v>13</v>
      </c>
      <c r="AN76" s="146">
        <f t="shared" si="5"/>
        <v>16</v>
      </c>
    </row>
    <row r="77" spans="1:40" ht="34.799999999999997" thickBot="1" x14ac:dyDescent="0.35">
      <c r="A77" s="922"/>
      <c r="B77" s="166" t="s">
        <v>469</v>
      </c>
      <c r="C77" s="167">
        <v>0</v>
      </c>
      <c r="D77" s="168">
        <v>3</v>
      </c>
      <c r="E77" s="158"/>
      <c r="F77" s="922"/>
      <c r="G77" s="166" t="s">
        <v>469</v>
      </c>
      <c r="H77" s="167">
        <v>0</v>
      </c>
      <c r="I77" s="168">
        <v>1</v>
      </c>
      <c r="J77" s="158"/>
      <c r="K77" s="922"/>
      <c r="L77" s="166" t="s">
        <v>469</v>
      </c>
      <c r="M77" s="167">
        <v>0</v>
      </c>
      <c r="N77" s="168">
        <v>1</v>
      </c>
      <c r="O77" s="158"/>
      <c r="P77" s="922"/>
      <c r="Q77" s="166" t="s">
        <v>469</v>
      </c>
      <c r="R77" s="167">
        <v>0</v>
      </c>
      <c r="S77" s="168">
        <v>0</v>
      </c>
      <c r="T77" s="158"/>
      <c r="U77" s="922"/>
      <c r="V77" s="166" t="s">
        <v>469</v>
      </c>
      <c r="W77" s="167">
        <v>0</v>
      </c>
      <c r="X77" s="168">
        <v>0</v>
      </c>
      <c r="Y77" s="158"/>
      <c r="Z77" s="922"/>
      <c r="AA77" s="166" t="s">
        <v>469</v>
      </c>
      <c r="AB77" s="167">
        <v>0</v>
      </c>
      <c r="AC77" s="168">
        <v>0</v>
      </c>
      <c r="AD77" s="158"/>
      <c r="AE77" s="922"/>
      <c r="AF77" s="166" t="s">
        <v>469</v>
      </c>
      <c r="AG77" s="167">
        <v>0</v>
      </c>
      <c r="AH77" s="168">
        <v>0</v>
      </c>
      <c r="AI77" s="158"/>
      <c r="AJ77" s="937"/>
      <c r="AK77" s="155" t="s">
        <v>469</v>
      </c>
      <c r="AL77" s="153">
        <f t="shared" si="3"/>
        <v>0</v>
      </c>
      <c r="AM77" s="154">
        <f t="shared" si="4"/>
        <v>5</v>
      </c>
      <c r="AN77" s="146">
        <f t="shared" si="5"/>
        <v>5</v>
      </c>
    </row>
    <row r="78" spans="1:40" ht="46.2" thickBot="1" x14ac:dyDescent="0.35">
      <c r="A78" s="922"/>
      <c r="B78" s="166" t="s">
        <v>470</v>
      </c>
      <c r="C78" s="167">
        <v>0</v>
      </c>
      <c r="D78" s="168">
        <v>1</v>
      </c>
      <c r="E78" s="158"/>
      <c r="F78" s="922"/>
      <c r="G78" s="166" t="s">
        <v>470</v>
      </c>
      <c r="H78" s="167">
        <v>0</v>
      </c>
      <c r="I78" s="168">
        <v>0</v>
      </c>
      <c r="J78" s="158"/>
      <c r="K78" s="922"/>
      <c r="L78" s="166" t="s">
        <v>470</v>
      </c>
      <c r="M78" s="167">
        <v>0</v>
      </c>
      <c r="N78" s="168">
        <v>0</v>
      </c>
      <c r="O78" s="158"/>
      <c r="P78" s="922"/>
      <c r="Q78" s="166" t="s">
        <v>470</v>
      </c>
      <c r="R78" s="167">
        <v>0</v>
      </c>
      <c r="S78" s="168">
        <v>0</v>
      </c>
      <c r="T78" s="158"/>
      <c r="U78" s="922"/>
      <c r="V78" s="166" t="s">
        <v>470</v>
      </c>
      <c r="W78" s="167">
        <v>0</v>
      </c>
      <c r="X78" s="168">
        <v>0</v>
      </c>
      <c r="Y78" s="158"/>
      <c r="Z78" s="922"/>
      <c r="AA78" s="166" t="s">
        <v>470</v>
      </c>
      <c r="AB78" s="167">
        <v>0</v>
      </c>
      <c r="AC78" s="168">
        <v>0</v>
      </c>
      <c r="AD78" s="158"/>
      <c r="AE78" s="922"/>
      <c r="AF78" s="166" t="s">
        <v>470</v>
      </c>
      <c r="AG78" s="167">
        <v>0</v>
      </c>
      <c r="AH78" s="168">
        <v>0</v>
      </c>
      <c r="AI78" s="158"/>
      <c r="AJ78" s="937"/>
      <c r="AK78" s="155" t="s">
        <v>470</v>
      </c>
      <c r="AL78" s="153">
        <f t="shared" si="3"/>
        <v>0</v>
      </c>
      <c r="AM78" s="154">
        <f t="shared" si="4"/>
        <v>1</v>
      </c>
      <c r="AN78" s="146">
        <f t="shared" si="5"/>
        <v>1</v>
      </c>
    </row>
    <row r="79" spans="1:40" ht="57.6" thickBot="1" x14ac:dyDescent="0.35">
      <c r="A79" s="922"/>
      <c r="B79" s="166" t="s">
        <v>471</v>
      </c>
      <c r="C79" s="167">
        <v>0</v>
      </c>
      <c r="D79" s="168">
        <v>8</v>
      </c>
      <c r="E79" s="158"/>
      <c r="F79" s="922"/>
      <c r="G79" s="166" t="s">
        <v>471</v>
      </c>
      <c r="H79" s="167">
        <v>0</v>
      </c>
      <c r="I79" s="168">
        <v>2</v>
      </c>
      <c r="J79" s="158"/>
      <c r="K79" s="922"/>
      <c r="L79" s="166" t="s">
        <v>471</v>
      </c>
      <c r="M79" s="167">
        <v>0</v>
      </c>
      <c r="N79" s="168">
        <v>2</v>
      </c>
      <c r="O79" s="158"/>
      <c r="P79" s="922"/>
      <c r="Q79" s="166" t="s">
        <v>471</v>
      </c>
      <c r="R79" s="167">
        <v>0</v>
      </c>
      <c r="S79" s="168">
        <v>2</v>
      </c>
      <c r="T79" s="158"/>
      <c r="U79" s="922"/>
      <c r="V79" s="166" t="s">
        <v>471</v>
      </c>
      <c r="W79" s="167">
        <v>0</v>
      </c>
      <c r="X79" s="168">
        <v>1</v>
      </c>
      <c r="Y79" s="158"/>
      <c r="Z79" s="922"/>
      <c r="AA79" s="166" t="s">
        <v>471</v>
      </c>
      <c r="AB79" s="167">
        <v>0</v>
      </c>
      <c r="AC79" s="168">
        <v>0</v>
      </c>
      <c r="AD79" s="158"/>
      <c r="AE79" s="922"/>
      <c r="AF79" s="166" t="s">
        <v>471</v>
      </c>
      <c r="AG79" s="167">
        <v>0</v>
      </c>
      <c r="AH79" s="168">
        <v>0</v>
      </c>
      <c r="AI79" s="158"/>
      <c r="AJ79" s="937"/>
      <c r="AK79" s="155" t="s">
        <v>471</v>
      </c>
      <c r="AL79" s="153">
        <f t="shared" si="3"/>
        <v>0</v>
      </c>
      <c r="AM79" s="154">
        <f t="shared" si="4"/>
        <v>15</v>
      </c>
      <c r="AN79" s="146">
        <f t="shared" si="5"/>
        <v>15</v>
      </c>
    </row>
    <row r="80" spans="1:40" ht="34.799999999999997" thickBot="1" x14ac:dyDescent="0.35">
      <c r="A80" s="922"/>
      <c r="B80" s="166" t="s">
        <v>472</v>
      </c>
      <c r="C80" s="167">
        <v>0</v>
      </c>
      <c r="D80" s="168">
        <v>2</v>
      </c>
      <c r="E80" s="158"/>
      <c r="F80" s="922"/>
      <c r="G80" s="166" t="s">
        <v>472</v>
      </c>
      <c r="H80" s="167">
        <v>0</v>
      </c>
      <c r="I80" s="168">
        <v>1</v>
      </c>
      <c r="J80" s="158"/>
      <c r="K80" s="922"/>
      <c r="L80" s="166" t="s">
        <v>472</v>
      </c>
      <c r="M80" s="167">
        <v>0</v>
      </c>
      <c r="N80" s="168">
        <v>1</v>
      </c>
      <c r="O80" s="158"/>
      <c r="P80" s="922"/>
      <c r="Q80" s="166" t="s">
        <v>472</v>
      </c>
      <c r="R80" s="167">
        <v>0</v>
      </c>
      <c r="S80" s="168">
        <v>0</v>
      </c>
      <c r="T80" s="158"/>
      <c r="U80" s="922"/>
      <c r="V80" s="166" t="s">
        <v>472</v>
      </c>
      <c r="W80" s="167">
        <v>0</v>
      </c>
      <c r="X80" s="168">
        <v>0</v>
      </c>
      <c r="Y80" s="158"/>
      <c r="Z80" s="922"/>
      <c r="AA80" s="166" t="s">
        <v>472</v>
      </c>
      <c r="AB80" s="167">
        <v>0</v>
      </c>
      <c r="AC80" s="168">
        <v>0</v>
      </c>
      <c r="AD80" s="158"/>
      <c r="AE80" s="922"/>
      <c r="AF80" s="166" t="s">
        <v>472</v>
      </c>
      <c r="AG80" s="167">
        <v>0</v>
      </c>
      <c r="AH80" s="168">
        <v>0</v>
      </c>
      <c r="AI80" s="158"/>
      <c r="AJ80" s="937"/>
      <c r="AK80" s="155" t="s">
        <v>472</v>
      </c>
      <c r="AL80" s="153">
        <f t="shared" si="3"/>
        <v>0</v>
      </c>
      <c r="AM80" s="154">
        <f t="shared" si="4"/>
        <v>4</v>
      </c>
      <c r="AN80" s="146">
        <f t="shared" si="5"/>
        <v>4</v>
      </c>
    </row>
    <row r="81" spans="1:40" ht="34.799999999999997" thickBot="1" x14ac:dyDescent="0.35">
      <c r="A81" s="922"/>
      <c r="B81" s="166" t="s">
        <v>473</v>
      </c>
      <c r="C81" s="167">
        <v>0</v>
      </c>
      <c r="D81" s="168">
        <v>0</v>
      </c>
      <c r="E81" s="158"/>
      <c r="F81" s="922"/>
      <c r="G81" s="166" t="s">
        <v>473</v>
      </c>
      <c r="H81" s="167">
        <v>0</v>
      </c>
      <c r="I81" s="168">
        <v>1</v>
      </c>
      <c r="J81" s="158"/>
      <c r="K81" s="922"/>
      <c r="L81" s="166" t="s">
        <v>473</v>
      </c>
      <c r="M81" s="167">
        <v>0</v>
      </c>
      <c r="N81" s="168">
        <v>0</v>
      </c>
      <c r="O81" s="158"/>
      <c r="P81" s="922"/>
      <c r="Q81" s="166" t="s">
        <v>473</v>
      </c>
      <c r="R81" s="167">
        <v>0</v>
      </c>
      <c r="S81" s="168">
        <v>0</v>
      </c>
      <c r="T81" s="158"/>
      <c r="U81" s="922"/>
      <c r="V81" s="166" t="s">
        <v>473</v>
      </c>
      <c r="W81" s="167">
        <v>0</v>
      </c>
      <c r="X81" s="168">
        <v>0</v>
      </c>
      <c r="Y81" s="158"/>
      <c r="Z81" s="922"/>
      <c r="AA81" s="166" t="s">
        <v>473</v>
      </c>
      <c r="AB81" s="167">
        <v>0</v>
      </c>
      <c r="AC81" s="168">
        <v>0</v>
      </c>
      <c r="AD81" s="158"/>
      <c r="AE81" s="922"/>
      <c r="AF81" s="166" t="s">
        <v>473</v>
      </c>
      <c r="AG81" s="167">
        <v>0</v>
      </c>
      <c r="AH81" s="168">
        <v>0</v>
      </c>
      <c r="AI81" s="158"/>
      <c r="AJ81" s="937"/>
      <c r="AK81" s="155" t="s">
        <v>473</v>
      </c>
      <c r="AL81" s="153">
        <f t="shared" si="3"/>
        <v>0</v>
      </c>
      <c r="AM81" s="154">
        <f t="shared" si="4"/>
        <v>1</v>
      </c>
      <c r="AN81" s="146">
        <f t="shared" si="5"/>
        <v>1</v>
      </c>
    </row>
    <row r="82" spans="1:40" ht="23.4" thickBot="1" x14ac:dyDescent="0.35">
      <c r="A82" s="922"/>
      <c r="B82" s="166" t="s">
        <v>474</v>
      </c>
      <c r="C82" s="167">
        <v>0</v>
      </c>
      <c r="D82" s="168">
        <v>1</v>
      </c>
      <c r="E82" s="158"/>
      <c r="F82" s="922"/>
      <c r="G82" s="166" t="s">
        <v>474</v>
      </c>
      <c r="H82" s="167">
        <v>0</v>
      </c>
      <c r="I82" s="168">
        <v>1</v>
      </c>
      <c r="J82" s="158"/>
      <c r="K82" s="922"/>
      <c r="L82" s="166" t="s">
        <v>474</v>
      </c>
      <c r="M82" s="167">
        <v>0</v>
      </c>
      <c r="N82" s="168">
        <v>0</v>
      </c>
      <c r="O82" s="158"/>
      <c r="P82" s="922"/>
      <c r="Q82" s="166" t="s">
        <v>474</v>
      </c>
      <c r="R82" s="167">
        <v>0</v>
      </c>
      <c r="S82" s="168">
        <v>0</v>
      </c>
      <c r="T82" s="158"/>
      <c r="U82" s="922"/>
      <c r="V82" s="166" t="s">
        <v>474</v>
      </c>
      <c r="W82" s="167">
        <v>0</v>
      </c>
      <c r="X82" s="168">
        <v>0</v>
      </c>
      <c r="Y82" s="158"/>
      <c r="Z82" s="922"/>
      <c r="AA82" s="166" t="s">
        <v>474</v>
      </c>
      <c r="AB82" s="167">
        <v>0</v>
      </c>
      <c r="AC82" s="168">
        <v>0</v>
      </c>
      <c r="AD82" s="158"/>
      <c r="AE82" s="922"/>
      <c r="AF82" s="166" t="s">
        <v>474</v>
      </c>
      <c r="AG82" s="167">
        <v>0</v>
      </c>
      <c r="AH82" s="168">
        <v>0</v>
      </c>
      <c r="AI82" s="158"/>
      <c r="AJ82" s="937"/>
      <c r="AK82" s="155" t="s">
        <v>474</v>
      </c>
      <c r="AL82" s="153">
        <f t="shared" si="3"/>
        <v>0</v>
      </c>
      <c r="AM82" s="154">
        <f t="shared" si="4"/>
        <v>2</v>
      </c>
      <c r="AN82" s="146">
        <f t="shared" si="5"/>
        <v>2</v>
      </c>
    </row>
    <row r="83" spans="1:40" ht="46.2" thickBot="1" x14ac:dyDescent="0.35">
      <c r="A83" s="922"/>
      <c r="B83" s="166" t="s">
        <v>475</v>
      </c>
      <c r="C83" s="167">
        <v>1</v>
      </c>
      <c r="D83" s="168">
        <v>1</v>
      </c>
      <c r="E83" s="158"/>
      <c r="F83" s="922"/>
      <c r="G83" s="166" t="s">
        <v>475</v>
      </c>
      <c r="H83" s="167">
        <v>0</v>
      </c>
      <c r="I83" s="168">
        <v>1</v>
      </c>
      <c r="J83" s="158"/>
      <c r="K83" s="922"/>
      <c r="L83" s="166" t="s">
        <v>475</v>
      </c>
      <c r="M83" s="167">
        <v>0</v>
      </c>
      <c r="N83" s="168">
        <v>0</v>
      </c>
      <c r="O83" s="158"/>
      <c r="P83" s="922"/>
      <c r="Q83" s="166" t="s">
        <v>475</v>
      </c>
      <c r="R83" s="167">
        <v>0</v>
      </c>
      <c r="S83" s="168">
        <v>0</v>
      </c>
      <c r="T83" s="158"/>
      <c r="U83" s="922"/>
      <c r="V83" s="166" t="s">
        <v>475</v>
      </c>
      <c r="W83" s="167">
        <v>0</v>
      </c>
      <c r="X83" s="168">
        <v>0</v>
      </c>
      <c r="Y83" s="158"/>
      <c r="Z83" s="922"/>
      <c r="AA83" s="166" t="s">
        <v>475</v>
      </c>
      <c r="AB83" s="167">
        <v>0</v>
      </c>
      <c r="AC83" s="168">
        <v>0</v>
      </c>
      <c r="AD83" s="158"/>
      <c r="AE83" s="922"/>
      <c r="AF83" s="166" t="s">
        <v>475</v>
      </c>
      <c r="AG83" s="167">
        <v>0</v>
      </c>
      <c r="AH83" s="168">
        <v>0</v>
      </c>
      <c r="AI83" s="158"/>
      <c r="AJ83" s="937"/>
      <c r="AK83" s="155" t="s">
        <v>475</v>
      </c>
      <c r="AL83" s="153">
        <f t="shared" si="3"/>
        <v>1</v>
      </c>
      <c r="AM83" s="154">
        <f t="shared" si="4"/>
        <v>2</v>
      </c>
      <c r="AN83" s="146">
        <f t="shared" si="5"/>
        <v>3</v>
      </c>
    </row>
    <row r="84" spans="1:40" ht="34.799999999999997" thickBot="1" x14ac:dyDescent="0.35">
      <c r="A84" s="922"/>
      <c r="B84" s="166" t="s">
        <v>476</v>
      </c>
      <c r="C84" s="167">
        <v>0</v>
      </c>
      <c r="D84" s="168">
        <v>1</v>
      </c>
      <c r="E84" s="158"/>
      <c r="F84" s="922"/>
      <c r="G84" s="166" t="s">
        <v>476</v>
      </c>
      <c r="H84" s="167">
        <v>0</v>
      </c>
      <c r="I84" s="168">
        <v>0</v>
      </c>
      <c r="J84" s="158"/>
      <c r="K84" s="922"/>
      <c r="L84" s="166" t="s">
        <v>476</v>
      </c>
      <c r="M84" s="167">
        <v>0</v>
      </c>
      <c r="N84" s="168">
        <v>0</v>
      </c>
      <c r="O84" s="158"/>
      <c r="P84" s="922"/>
      <c r="Q84" s="166" t="s">
        <v>476</v>
      </c>
      <c r="R84" s="167">
        <v>0</v>
      </c>
      <c r="S84" s="168">
        <v>0</v>
      </c>
      <c r="T84" s="158"/>
      <c r="U84" s="922"/>
      <c r="V84" s="166" t="s">
        <v>476</v>
      </c>
      <c r="W84" s="167">
        <v>0</v>
      </c>
      <c r="X84" s="168">
        <v>0</v>
      </c>
      <c r="Y84" s="158"/>
      <c r="Z84" s="922"/>
      <c r="AA84" s="166" t="s">
        <v>476</v>
      </c>
      <c r="AB84" s="167">
        <v>0</v>
      </c>
      <c r="AC84" s="168">
        <v>0</v>
      </c>
      <c r="AD84" s="158"/>
      <c r="AE84" s="922"/>
      <c r="AF84" s="166" t="s">
        <v>476</v>
      </c>
      <c r="AG84" s="167">
        <v>0</v>
      </c>
      <c r="AH84" s="168">
        <v>0</v>
      </c>
      <c r="AI84" s="158"/>
      <c r="AJ84" s="937"/>
      <c r="AK84" s="155" t="s">
        <v>476</v>
      </c>
      <c r="AL84" s="153">
        <f t="shared" si="3"/>
        <v>0</v>
      </c>
      <c r="AM84" s="154">
        <f t="shared" si="4"/>
        <v>1</v>
      </c>
      <c r="AN84" s="146">
        <f t="shared" si="5"/>
        <v>1</v>
      </c>
    </row>
    <row r="85" spans="1:40" ht="23.4" thickBot="1" x14ac:dyDescent="0.35">
      <c r="A85" s="922"/>
      <c r="B85" s="166" t="s">
        <v>477</v>
      </c>
      <c r="C85" s="167">
        <v>1</v>
      </c>
      <c r="D85" s="168">
        <v>0</v>
      </c>
      <c r="E85" s="158"/>
      <c r="F85" s="922"/>
      <c r="G85" s="166" t="s">
        <v>477</v>
      </c>
      <c r="H85" s="167">
        <v>0</v>
      </c>
      <c r="I85" s="168">
        <v>1</v>
      </c>
      <c r="J85" s="158"/>
      <c r="K85" s="922"/>
      <c r="L85" s="166" t="s">
        <v>477</v>
      </c>
      <c r="M85" s="167">
        <v>0</v>
      </c>
      <c r="N85" s="168">
        <v>0</v>
      </c>
      <c r="O85" s="158"/>
      <c r="P85" s="922"/>
      <c r="Q85" s="166" t="s">
        <v>477</v>
      </c>
      <c r="R85" s="167">
        <v>0</v>
      </c>
      <c r="S85" s="168">
        <v>0</v>
      </c>
      <c r="T85" s="158"/>
      <c r="U85" s="922"/>
      <c r="V85" s="166" t="s">
        <v>477</v>
      </c>
      <c r="W85" s="167">
        <v>0</v>
      </c>
      <c r="X85" s="168">
        <v>0</v>
      </c>
      <c r="Y85" s="158"/>
      <c r="Z85" s="922"/>
      <c r="AA85" s="166" t="s">
        <v>477</v>
      </c>
      <c r="AB85" s="167">
        <v>0</v>
      </c>
      <c r="AC85" s="168">
        <v>0</v>
      </c>
      <c r="AD85" s="158"/>
      <c r="AE85" s="922"/>
      <c r="AF85" s="166" t="s">
        <v>477</v>
      </c>
      <c r="AG85" s="167">
        <v>0</v>
      </c>
      <c r="AH85" s="168">
        <v>0</v>
      </c>
      <c r="AI85" s="158"/>
      <c r="AJ85" s="937"/>
      <c r="AK85" s="155" t="s">
        <v>477</v>
      </c>
      <c r="AL85" s="153">
        <f t="shared" si="3"/>
        <v>1</v>
      </c>
      <c r="AM85" s="154">
        <f t="shared" si="4"/>
        <v>1</v>
      </c>
      <c r="AN85" s="146">
        <f t="shared" si="5"/>
        <v>2</v>
      </c>
    </row>
    <row r="86" spans="1:40" ht="23.4" thickBot="1" x14ac:dyDescent="0.35">
      <c r="A86" s="922"/>
      <c r="B86" s="166" t="s">
        <v>478</v>
      </c>
      <c r="C86" s="167">
        <v>0</v>
      </c>
      <c r="D86" s="168">
        <v>1</v>
      </c>
      <c r="E86" s="158"/>
      <c r="F86" s="922"/>
      <c r="G86" s="166" t="s">
        <v>478</v>
      </c>
      <c r="H86" s="167">
        <v>0</v>
      </c>
      <c r="I86" s="168">
        <v>0</v>
      </c>
      <c r="J86" s="158"/>
      <c r="K86" s="922"/>
      <c r="L86" s="166" t="s">
        <v>478</v>
      </c>
      <c r="M86" s="167">
        <v>0</v>
      </c>
      <c r="N86" s="168">
        <v>0</v>
      </c>
      <c r="O86" s="158"/>
      <c r="P86" s="922"/>
      <c r="Q86" s="166" t="s">
        <v>478</v>
      </c>
      <c r="R86" s="167">
        <v>0</v>
      </c>
      <c r="S86" s="168">
        <v>0</v>
      </c>
      <c r="T86" s="158"/>
      <c r="U86" s="922"/>
      <c r="V86" s="166" t="s">
        <v>478</v>
      </c>
      <c r="W86" s="167">
        <v>0</v>
      </c>
      <c r="X86" s="168">
        <v>0</v>
      </c>
      <c r="Y86" s="158"/>
      <c r="Z86" s="922"/>
      <c r="AA86" s="166" t="s">
        <v>478</v>
      </c>
      <c r="AB86" s="167">
        <v>0</v>
      </c>
      <c r="AC86" s="168">
        <v>0</v>
      </c>
      <c r="AD86" s="158"/>
      <c r="AE86" s="922"/>
      <c r="AF86" s="166" t="s">
        <v>478</v>
      </c>
      <c r="AG86" s="167">
        <v>0</v>
      </c>
      <c r="AH86" s="168">
        <v>0</v>
      </c>
      <c r="AI86" s="158"/>
      <c r="AJ86" s="937"/>
      <c r="AK86" s="155" t="s">
        <v>478</v>
      </c>
      <c r="AL86" s="153">
        <f t="shared" si="3"/>
        <v>0</v>
      </c>
      <c r="AM86" s="154">
        <f t="shared" si="4"/>
        <v>1</v>
      </c>
      <c r="AN86" s="146">
        <f t="shared" si="5"/>
        <v>1</v>
      </c>
    </row>
    <row r="87" spans="1:40" ht="34.799999999999997" thickBot="1" x14ac:dyDescent="0.35">
      <c r="A87" s="922"/>
      <c r="B87" s="166" t="s">
        <v>479</v>
      </c>
      <c r="C87" s="167">
        <v>0</v>
      </c>
      <c r="D87" s="168">
        <v>3</v>
      </c>
      <c r="E87" s="158"/>
      <c r="F87" s="922"/>
      <c r="G87" s="166" t="s">
        <v>479</v>
      </c>
      <c r="H87" s="167">
        <v>0</v>
      </c>
      <c r="I87" s="168">
        <v>4</v>
      </c>
      <c r="J87" s="158"/>
      <c r="K87" s="922"/>
      <c r="L87" s="166" t="s">
        <v>479</v>
      </c>
      <c r="M87" s="167">
        <v>0</v>
      </c>
      <c r="N87" s="168">
        <v>0</v>
      </c>
      <c r="O87" s="158"/>
      <c r="P87" s="922"/>
      <c r="Q87" s="166" t="s">
        <v>479</v>
      </c>
      <c r="R87" s="167">
        <v>0</v>
      </c>
      <c r="S87" s="168">
        <v>2</v>
      </c>
      <c r="T87" s="158"/>
      <c r="U87" s="922"/>
      <c r="V87" s="166" t="s">
        <v>479</v>
      </c>
      <c r="W87" s="167">
        <v>0</v>
      </c>
      <c r="X87" s="168">
        <v>1</v>
      </c>
      <c r="Y87" s="158"/>
      <c r="Z87" s="922"/>
      <c r="AA87" s="166" t="s">
        <v>479</v>
      </c>
      <c r="AB87" s="167">
        <v>0</v>
      </c>
      <c r="AC87" s="168">
        <v>0</v>
      </c>
      <c r="AD87" s="158"/>
      <c r="AE87" s="922"/>
      <c r="AF87" s="166" t="s">
        <v>479</v>
      </c>
      <c r="AG87" s="167">
        <v>0</v>
      </c>
      <c r="AH87" s="168">
        <v>0</v>
      </c>
      <c r="AI87" s="158"/>
      <c r="AJ87" s="937"/>
      <c r="AK87" s="155" t="s">
        <v>479</v>
      </c>
      <c r="AL87" s="153">
        <f t="shared" si="3"/>
        <v>0</v>
      </c>
      <c r="AM87" s="154">
        <f t="shared" si="4"/>
        <v>10</v>
      </c>
      <c r="AN87" s="146">
        <f t="shared" si="5"/>
        <v>10</v>
      </c>
    </row>
    <row r="88" spans="1:40" ht="34.799999999999997" thickBot="1" x14ac:dyDescent="0.35">
      <c r="A88" s="922"/>
      <c r="B88" s="166" t="s">
        <v>480</v>
      </c>
      <c r="C88" s="167">
        <v>0</v>
      </c>
      <c r="D88" s="168">
        <v>3</v>
      </c>
      <c r="E88" s="158"/>
      <c r="F88" s="922"/>
      <c r="G88" s="166" t="s">
        <v>480</v>
      </c>
      <c r="H88" s="167">
        <v>0</v>
      </c>
      <c r="I88" s="168">
        <v>1</v>
      </c>
      <c r="J88" s="158"/>
      <c r="K88" s="922"/>
      <c r="L88" s="166" t="s">
        <v>480</v>
      </c>
      <c r="M88" s="167">
        <v>0</v>
      </c>
      <c r="N88" s="168">
        <v>0</v>
      </c>
      <c r="O88" s="158"/>
      <c r="P88" s="922"/>
      <c r="Q88" s="166" t="s">
        <v>480</v>
      </c>
      <c r="R88" s="167">
        <v>0</v>
      </c>
      <c r="S88" s="168">
        <v>0</v>
      </c>
      <c r="T88" s="158"/>
      <c r="U88" s="922"/>
      <c r="V88" s="166" t="s">
        <v>480</v>
      </c>
      <c r="W88" s="167">
        <v>0</v>
      </c>
      <c r="X88" s="168">
        <v>0</v>
      </c>
      <c r="Y88" s="158"/>
      <c r="Z88" s="922"/>
      <c r="AA88" s="166" t="s">
        <v>480</v>
      </c>
      <c r="AB88" s="167">
        <v>0</v>
      </c>
      <c r="AC88" s="168">
        <v>0</v>
      </c>
      <c r="AD88" s="158"/>
      <c r="AE88" s="922"/>
      <c r="AF88" s="166" t="s">
        <v>480</v>
      </c>
      <c r="AG88" s="167">
        <v>0</v>
      </c>
      <c r="AH88" s="168">
        <v>0</v>
      </c>
      <c r="AI88" s="158"/>
      <c r="AJ88" s="937"/>
      <c r="AK88" s="155" t="s">
        <v>480</v>
      </c>
      <c r="AL88" s="153">
        <f t="shared" si="3"/>
        <v>0</v>
      </c>
      <c r="AM88" s="154">
        <f t="shared" si="4"/>
        <v>4</v>
      </c>
      <c r="AN88" s="146">
        <f t="shared" si="5"/>
        <v>4</v>
      </c>
    </row>
    <row r="89" spans="1:40" ht="15" thickBot="1" x14ac:dyDescent="0.35">
      <c r="A89" s="922"/>
      <c r="B89" s="166" t="s">
        <v>481</v>
      </c>
      <c r="C89" s="167">
        <v>0</v>
      </c>
      <c r="D89" s="168">
        <v>0</v>
      </c>
      <c r="E89" s="158"/>
      <c r="F89" s="922"/>
      <c r="G89" s="166" t="s">
        <v>481</v>
      </c>
      <c r="H89" s="167">
        <v>0</v>
      </c>
      <c r="I89" s="168">
        <v>0</v>
      </c>
      <c r="J89" s="158"/>
      <c r="K89" s="922"/>
      <c r="L89" s="166" t="s">
        <v>481</v>
      </c>
      <c r="M89" s="167">
        <v>0</v>
      </c>
      <c r="N89" s="168">
        <v>0</v>
      </c>
      <c r="O89" s="158"/>
      <c r="P89" s="922"/>
      <c r="Q89" s="166" t="s">
        <v>481</v>
      </c>
      <c r="R89" s="167">
        <v>0</v>
      </c>
      <c r="S89" s="168">
        <v>0</v>
      </c>
      <c r="T89" s="158"/>
      <c r="U89" s="922"/>
      <c r="V89" s="166" t="s">
        <v>481</v>
      </c>
      <c r="W89" s="167">
        <v>0</v>
      </c>
      <c r="X89" s="168">
        <v>0</v>
      </c>
      <c r="Y89" s="158"/>
      <c r="Z89" s="922"/>
      <c r="AA89" s="166" t="s">
        <v>481</v>
      </c>
      <c r="AB89" s="167">
        <v>0</v>
      </c>
      <c r="AC89" s="168">
        <v>0</v>
      </c>
      <c r="AD89" s="158"/>
      <c r="AE89" s="922"/>
      <c r="AF89" s="166" t="s">
        <v>481</v>
      </c>
      <c r="AG89" s="167">
        <v>0</v>
      </c>
      <c r="AH89" s="168">
        <v>0</v>
      </c>
      <c r="AI89" s="158"/>
      <c r="AJ89" s="937"/>
      <c r="AK89" s="155" t="s">
        <v>481</v>
      </c>
      <c r="AL89" s="153">
        <f t="shared" si="3"/>
        <v>0</v>
      </c>
      <c r="AM89" s="154">
        <f t="shared" si="4"/>
        <v>0</v>
      </c>
      <c r="AN89" s="146">
        <f t="shared" si="5"/>
        <v>0</v>
      </c>
    </row>
    <row r="90" spans="1:40" ht="23.4" thickBot="1" x14ac:dyDescent="0.35">
      <c r="A90" s="922"/>
      <c r="B90" s="166" t="s">
        <v>482</v>
      </c>
      <c r="C90" s="167">
        <v>0</v>
      </c>
      <c r="D90" s="168">
        <v>1</v>
      </c>
      <c r="E90" s="158"/>
      <c r="F90" s="922"/>
      <c r="G90" s="166" t="s">
        <v>482</v>
      </c>
      <c r="H90" s="167">
        <v>0</v>
      </c>
      <c r="I90" s="168">
        <v>0</v>
      </c>
      <c r="J90" s="158"/>
      <c r="K90" s="922"/>
      <c r="L90" s="166" t="s">
        <v>482</v>
      </c>
      <c r="M90" s="167">
        <v>0</v>
      </c>
      <c r="N90" s="168">
        <v>0</v>
      </c>
      <c r="O90" s="158"/>
      <c r="P90" s="922"/>
      <c r="Q90" s="166" t="s">
        <v>482</v>
      </c>
      <c r="R90" s="167">
        <v>0</v>
      </c>
      <c r="S90" s="168">
        <v>0</v>
      </c>
      <c r="T90" s="158"/>
      <c r="U90" s="922"/>
      <c r="V90" s="166" t="s">
        <v>482</v>
      </c>
      <c r="W90" s="167">
        <v>0</v>
      </c>
      <c r="X90" s="168">
        <v>0</v>
      </c>
      <c r="Y90" s="158"/>
      <c r="Z90" s="922"/>
      <c r="AA90" s="166" t="s">
        <v>482</v>
      </c>
      <c r="AB90" s="167">
        <v>0</v>
      </c>
      <c r="AC90" s="168">
        <v>0</v>
      </c>
      <c r="AD90" s="158"/>
      <c r="AE90" s="922"/>
      <c r="AF90" s="166" t="s">
        <v>482</v>
      </c>
      <c r="AG90" s="167">
        <v>0</v>
      </c>
      <c r="AH90" s="168">
        <v>0</v>
      </c>
      <c r="AI90" s="158"/>
      <c r="AJ90" s="937"/>
      <c r="AK90" s="155" t="s">
        <v>482</v>
      </c>
      <c r="AL90" s="153">
        <f t="shared" si="3"/>
        <v>0</v>
      </c>
      <c r="AM90" s="154">
        <f t="shared" si="4"/>
        <v>1</v>
      </c>
      <c r="AN90" s="146">
        <f t="shared" si="5"/>
        <v>1</v>
      </c>
    </row>
    <row r="91" spans="1:40" ht="34.799999999999997" thickBot="1" x14ac:dyDescent="0.35">
      <c r="A91" s="922"/>
      <c r="B91" s="166" t="s">
        <v>483</v>
      </c>
      <c r="C91" s="167">
        <v>0</v>
      </c>
      <c r="D91" s="168">
        <v>0</v>
      </c>
      <c r="E91" s="158"/>
      <c r="F91" s="922"/>
      <c r="G91" s="166" t="s">
        <v>483</v>
      </c>
      <c r="H91" s="167">
        <v>0</v>
      </c>
      <c r="I91" s="168">
        <v>0</v>
      </c>
      <c r="J91" s="158"/>
      <c r="K91" s="922"/>
      <c r="L91" s="166" t="s">
        <v>483</v>
      </c>
      <c r="M91" s="167">
        <v>0</v>
      </c>
      <c r="N91" s="168">
        <v>0</v>
      </c>
      <c r="O91" s="158"/>
      <c r="P91" s="922"/>
      <c r="Q91" s="166" t="s">
        <v>483</v>
      </c>
      <c r="R91" s="167">
        <v>0</v>
      </c>
      <c r="S91" s="168">
        <v>0</v>
      </c>
      <c r="T91" s="158"/>
      <c r="U91" s="922"/>
      <c r="V91" s="166" t="s">
        <v>483</v>
      </c>
      <c r="W91" s="167">
        <v>0</v>
      </c>
      <c r="X91" s="168">
        <v>0</v>
      </c>
      <c r="Y91" s="158"/>
      <c r="Z91" s="922"/>
      <c r="AA91" s="166" t="s">
        <v>483</v>
      </c>
      <c r="AB91" s="167">
        <v>0</v>
      </c>
      <c r="AC91" s="168">
        <v>0</v>
      </c>
      <c r="AD91" s="158"/>
      <c r="AE91" s="922"/>
      <c r="AF91" s="166" t="s">
        <v>483</v>
      </c>
      <c r="AG91" s="167">
        <v>0</v>
      </c>
      <c r="AH91" s="168">
        <v>0</v>
      </c>
      <c r="AI91" s="158"/>
      <c r="AJ91" s="937"/>
      <c r="AK91" s="155" t="s">
        <v>483</v>
      </c>
      <c r="AL91" s="153">
        <f t="shared" si="3"/>
        <v>0</v>
      </c>
      <c r="AM91" s="154">
        <f t="shared" si="4"/>
        <v>0</v>
      </c>
      <c r="AN91" s="146">
        <f t="shared" si="5"/>
        <v>0</v>
      </c>
    </row>
    <row r="92" spans="1:40" ht="57.6" thickBot="1" x14ac:dyDescent="0.35">
      <c r="A92" s="922"/>
      <c r="B92" s="166" t="s">
        <v>484</v>
      </c>
      <c r="C92" s="167">
        <v>0</v>
      </c>
      <c r="D92" s="168">
        <v>0</v>
      </c>
      <c r="E92" s="158"/>
      <c r="F92" s="922"/>
      <c r="G92" s="166" t="s">
        <v>484</v>
      </c>
      <c r="H92" s="167">
        <v>0</v>
      </c>
      <c r="I92" s="168">
        <v>1</v>
      </c>
      <c r="J92" s="158"/>
      <c r="K92" s="922"/>
      <c r="L92" s="166" t="s">
        <v>484</v>
      </c>
      <c r="M92" s="167">
        <v>0</v>
      </c>
      <c r="N92" s="168">
        <v>0</v>
      </c>
      <c r="O92" s="158"/>
      <c r="P92" s="922"/>
      <c r="Q92" s="166" t="s">
        <v>484</v>
      </c>
      <c r="R92" s="167">
        <v>0</v>
      </c>
      <c r="S92" s="168">
        <v>0</v>
      </c>
      <c r="T92" s="158"/>
      <c r="U92" s="922"/>
      <c r="V92" s="166" t="s">
        <v>484</v>
      </c>
      <c r="W92" s="167">
        <v>0</v>
      </c>
      <c r="X92" s="168">
        <v>0</v>
      </c>
      <c r="Y92" s="158"/>
      <c r="Z92" s="922"/>
      <c r="AA92" s="166" t="s">
        <v>484</v>
      </c>
      <c r="AB92" s="167">
        <v>0</v>
      </c>
      <c r="AC92" s="168">
        <v>0</v>
      </c>
      <c r="AD92" s="158"/>
      <c r="AE92" s="922"/>
      <c r="AF92" s="166" t="s">
        <v>484</v>
      </c>
      <c r="AG92" s="167">
        <v>0</v>
      </c>
      <c r="AH92" s="168">
        <v>0</v>
      </c>
      <c r="AI92" s="158"/>
      <c r="AJ92" s="937"/>
      <c r="AK92" s="155" t="s">
        <v>484</v>
      </c>
      <c r="AL92" s="153">
        <f t="shared" si="3"/>
        <v>0</v>
      </c>
      <c r="AM92" s="154">
        <f t="shared" si="4"/>
        <v>1</v>
      </c>
      <c r="AN92" s="146">
        <f t="shared" si="5"/>
        <v>1</v>
      </c>
    </row>
    <row r="93" spans="1:40" ht="34.799999999999997" thickBot="1" x14ac:dyDescent="0.35">
      <c r="A93" s="922"/>
      <c r="B93" s="166" t="s">
        <v>485</v>
      </c>
      <c r="C93" s="167">
        <v>0</v>
      </c>
      <c r="D93" s="168">
        <v>0</v>
      </c>
      <c r="E93" s="158"/>
      <c r="F93" s="922"/>
      <c r="G93" s="166" t="s">
        <v>485</v>
      </c>
      <c r="H93" s="167">
        <v>0</v>
      </c>
      <c r="I93" s="168">
        <v>0</v>
      </c>
      <c r="J93" s="158"/>
      <c r="K93" s="922"/>
      <c r="L93" s="166" t="s">
        <v>485</v>
      </c>
      <c r="M93" s="167">
        <v>0</v>
      </c>
      <c r="N93" s="168">
        <v>1</v>
      </c>
      <c r="O93" s="158"/>
      <c r="P93" s="922"/>
      <c r="Q93" s="166" t="s">
        <v>485</v>
      </c>
      <c r="R93" s="167">
        <v>0</v>
      </c>
      <c r="S93" s="168">
        <v>1</v>
      </c>
      <c r="T93" s="158"/>
      <c r="U93" s="922"/>
      <c r="V93" s="166" t="s">
        <v>485</v>
      </c>
      <c r="W93" s="167">
        <v>0</v>
      </c>
      <c r="X93" s="168">
        <v>0</v>
      </c>
      <c r="Y93" s="158"/>
      <c r="Z93" s="922"/>
      <c r="AA93" s="166" t="s">
        <v>485</v>
      </c>
      <c r="AB93" s="167">
        <v>0</v>
      </c>
      <c r="AC93" s="168">
        <v>0</v>
      </c>
      <c r="AD93" s="158"/>
      <c r="AE93" s="922"/>
      <c r="AF93" s="166" t="s">
        <v>485</v>
      </c>
      <c r="AG93" s="167">
        <v>0</v>
      </c>
      <c r="AH93" s="168">
        <v>0</v>
      </c>
      <c r="AI93" s="158"/>
      <c r="AJ93" s="937"/>
      <c r="AK93" s="155" t="s">
        <v>485</v>
      </c>
      <c r="AL93" s="153">
        <f t="shared" si="3"/>
        <v>0</v>
      </c>
      <c r="AM93" s="154">
        <f t="shared" si="4"/>
        <v>2</v>
      </c>
      <c r="AN93" s="146">
        <f t="shared" si="5"/>
        <v>2</v>
      </c>
    </row>
    <row r="94" spans="1:40" ht="34.799999999999997" thickBot="1" x14ac:dyDescent="0.35">
      <c r="A94" s="922"/>
      <c r="B94" s="166" t="s">
        <v>486</v>
      </c>
      <c r="C94" s="167">
        <v>0</v>
      </c>
      <c r="D94" s="168">
        <v>1</v>
      </c>
      <c r="E94" s="158"/>
      <c r="F94" s="922"/>
      <c r="G94" s="166" t="s">
        <v>486</v>
      </c>
      <c r="H94" s="167">
        <v>0</v>
      </c>
      <c r="I94" s="168">
        <v>2</v>
      </c>
      <c r="J94" s="158"/>
      <c r="K94" s="922"/>
      <c r="L94" s="166" t="s">
        <v>486</v>
      </c>
      <c r="M94" s="167">
        <v>0</v>
      </c>
      <c r="N94" s="168">
        <v>0</v>
      </c>
      <c r="O94" s="158"/>
      <c r="P94" s="922"/>
      <c r="Q94" s="166" t="s">
        <v>486</v>
      </c>
      <c r="R94" s="167">
        <v>0</v>
      </c>
      <c r="S94" s="168">
        <v>0</v>
      </c>
      <c r="T94" s="158"/>
      <c r="U94" s="922"/>
      <c r="V94" s="166" t="s">
        <v>486</v>
      </c>
      <c r="W94" s="167">
        <v>0</v>
      </c>
      <c r="X94" s="168">
        <v>0</v>
      </c>
      <c r="Y94" s="158"/>
      <c r="Z94" s="922"/>
      <c r="AA94" s="166" t="s">
        <v>486</v>
      </c>
      <c r="AB94" s="167">
        <v>0</v>
      </c>
      <c r="AC94" s="168">
        <v>1</v>
      </c>
      <c r="AD94" s="158"/>
      <c r="AE94" s="922"/>
      <c r="AF94" s="166" t="s">
        <v>486</v>
      </c>
      <c r="AG94" s="167">
        <v>0</v>
      </c>
      <c r="AH94" s="168">
        <v>0</v>
      </c>
      <c r="AI94" s="158"/>
      <c r="AJ94" s="937"/>
      <c r="AK94" s="155" t="s">
        <v>486</v>
      </c>
      <c r="AL94" s="153">
        <f t="shared" si="3"/>
        <v>0</v>
      </c>
      <c r="AM94" s="154">
        <f t="shared" si="4"/>
        <v>4</v>
      </c>
      <c r="AN94" s="146">
        <f t="shared" si="5"/>
        <v>4</v>
      </c>
    </row>
    <row r="95" spans="1:40" ht="34.799999999999997" thickBot="1" x14ac:dyDescent="0.35">
      <c r="A95" s="922"/>
      <c r="B95" s="166" t="s">
        <v>487</v>
      </c>
      <c r="C95" s="167">
        <v>3</v>
      </c>
      <c r="D95" s="168">
        <v>5</v>
      </c>
      <c r="E95" s="158"/>
      <c r="F95" s="922"/>
      <c r="G95" s="166" t="s">
        <v>487</v>
      </c>
      <c r="H95" s="167">
        <v>0</v>
      </c>
      <c r="I95" s="168">
        <v>5</v>
      </c>
      <c r="J95" s="158"/>
      <c r="K95" s="922"/>
      <c r="L95" s="166" t="s">
        <v>487</v>
      </c>
      <c r="M95" s="167">
        <v>0</v>
      </c>
      <c r="N95" s="168">
        <v>2</v>
      </c>
      <c r="O95" s="158"/>
      <c r="P95" s="922"/>
      <c r="Q95" s="166" t="s">
        <v>487</v>
      </c>
      <c r="R95" s="167">
        <v>0</v>
      </c>
      <c r="S95" s="168">
        <v>0</v>
      </c>
      <c r="T95" s="158"/>
      <c r="U95" s="922"/>
      <c r="V95" s="166" t="s">
        <v>487</v>
      </c>
      <c r="W95" s="167">
        <v>0</v>
      </c>
      <c r="X95" s="168">
        <v>0</v>
      </c>
      <c r="Y95" s="158"/>
      <c r="Z95" s="922"/>
      <c r="AA95" s="166" t="s">
        <v>487</v>
      </c>
      <c r="AB95" s="167">
        <v>0</v>
      </c>
      <c r="AC95" s="168">
        <v>0</v>
      </c>
      <c r="AD95" s="158"/>
      <c r="AE95" s="922"/>
      <c r="AF95" s="166" t="s">
        <v>487</v>
      </c>
      <c r="AG95" s="167">
        <v>0</v>
      </c>
      <c r="AH95" s="168">
        <v>0</v>
      </c>
      <c r="AI95" s="158"/>
      <c r="AJ95" s="937"/>
      <c r="AK95" s="155" t="s">
        <v>487</v>
      </c>
      <c r="AL95" s="153">
        <f t="shared" si="3"/>
        <v>3</v>
      </c>
      <c r="AM95" s="154">
        <f t="shared" si="4"/>
        <v>12</v>
      </c>
      <c r="AN95" s="146">
        <f t="shared" si="5"/>
        <v>15</v>
      </c>
    </row>
    <row r="96" spans="1:40" ht="34.799999999999997" thickBot="1" x14ac:dyDescent="0.35">
      <c r="A96" s="922"/>
      <c r="B96" s="166" t="s">
        <v>488</v>
      </c>
      <c r="C96" s="167">
        <v>10</v>
      </c>
      <c r="D96" s="168">
        <v>28</v>
      </c>
      <c r="E96" s="158"/>
      <c r="F96" s="922"/>
      <c r="G96" s="166" t="s">
        <v>488</v>
      </c>
      <c r="H96" s="167">
        <v>3</v>
      </c>
      <c r="I96" s="168">
        <v>12</v>
      </c>
      <c r="J96" s="158"/>
      <c r="K96" s="922"/>
      <c r="L96" s="166" t="s">
        <v>488</v>
      </c>
      <c r="M96" s="167">
        <v>1</v>
      </c>
      <c r="N96" s="168">
        <v>6</v>
      </c>
      <c r="O96" s="158"/>
      <c r="P96" s="922"/>
      <c r="Q96" s="166" t="s">
        <v>488</v>
      </c>
      <c r="R96" s="167">
        <v>1</v>
      </c>
      <c r="S96" s="168">
        <v>1</v>
      </c>
      <c r="T96" s="158"/>
      <c r="U96" s="922"/>
      <c r="V96" s="166" t="s">
        <v>488</v>
      </c>
      <c r="W96" s="167">
        <v>1</v>
      </c>
      <c r="X96" s="168">
        <v>1</v>
      </c>
      <c r="Y96" s="158"/>
      <c r="Z96" s="922"/>
      <c r="AA96" s="166" t="s">
        <v>488</v>
      </c>
      <c r="AB96" s="167">
        <v>0</v>
      </c>
      <c r="AC96" s="168">
        <v>1</v>
      </c>
      <c r="AD96" s="158"/>
      <c r="AE96" s="922"/>
      <c r="AF96" s="166" t="s">
        <v>488</v>
      </c>
      <c r="AG96" s="167">
        <v>0</v>
      </c>
      <c r="AH96" s="168">
        <v>0</v>
      </c>
      <c r="AI96" s="158"/>
      <c r="AJ96" s="937"/>
      <c r="AK96" s="155" t="s">
        <v>488</v>
      </c>
      <c r="AL96" s="153">
        <f t="shared" si="3"/>
        <v>15</v>
      </c>
      <c r="AM96" s="154">
        <f t="shared" si="4"/>
        <v>49</v>
      </c>
      <c r="AN96" s="146">
        <f t="shared" si="5"/>
        <v>64</v>
      </c>
    </row>
    <row r="97" spans="1:40" ht="46.2" thickBot="1" x14ac:dyDescent="0.35">
      <c r="A97" s="922"/>
      <c r="B97" s="166" t="s">
        <v>489</v>
      </c>
      <c r="C97" s="167">
        <v>2</v>
      </c>
      <c r="D97" s="168">
        <v>25</v>
      </c>
      <c r="E97" s="158"/>
      <c r="F97" s="922"/>
      <c r="G97" s="166" t="s">
        <v>489</v>
      </c>
      <c r="H97" s="167">
        <v>0</v>
      </c>
      <c r="I97" s="168">
        <v>14</v>
      </c>
      <c r="J97" s="158"/>
      <c r="K97" s="922"/>
      <c r="L97" s="166" t="s">
        <v>489</v>
      </c>
      <c r="M97" s="167">
        <v>1</v>
      </c>
      <c r="N97" s="168">
        <v>9</v>
      </c>
      <c r="O97" s="158"/>
      <c r="P97" s="922"/>
      <c r="Q97" s="166" t="s">
        <v>489</v>
      </c>
      <c r="R97" s="167">
        <v>2</v>
      </c>
      <c r="S97" s="168">
        <v>2</v>
      </c>
      <c r="T97" s="158"/>
      <c r="U97" s="922"/>
      <c r="V97" s="166" t="s">
        <v>489</v>
      </c>
      <c r="W97" s="167">
        <v>1</v>
      </c>
      <c r="X97" s="168">
        <v>2</v>
      </c>
      <c r="Y97" s="158"/>
      <c r="Z97" s="922"/>
      <c r="AA97" s="166" t="s">
        <v>489</v>
      </c>
      <c r="AB97" s="167">
        <v>0</v>
      </c>
      <c r="AC97" s="168">
        <v>0</v>
      </c>
      <c r="AD97" s="158"/>
      <c r="AE97" s="922"/>
      <c r="AF97" s="166" t="s">
        <v>489</v>
      </c>
      <c r="AG97" s="167">
        <v>0</v>
      </c>
      <c r="AH97" s="168">
        <v>0</v>
      </c>
      <c r="AI97" s="158"/>
      <c r="AJ97" s="937"/>
      <c r="AK97" s="155" t="s">
        <v>489</v>
      </c>
      <c r="AL97" s="153">
        <f t="shared" si="3"/>
        <v>4</v>
      </c>
      <c r="AM97" s="154">
        <f t="shared" si="4"/>
        <v>52</v>
      </c>
      <c r="AN97" s="146">
        <f t="shared" si="5"/>
        <v>56</v>
      </c>
    </row>
    <row r="98" spans="1:40" ht="46.2" thickBot="1" x14ac:dyDescent="0.35">
      <c r="A98" s="922"/>
      <c r="B98" s="166" t="s">
        <v>490</v>
      </c>
      <c r="C98" s="167">
        <v>0</v>
      </c>
      <c r="D98" s="168">
        <v>0</v>
      </c>
      <c r="E98" s="158"/>
      <c r="F98" s="922"/>
      <c r="G98" s="166" t="s">
        <v>490</v>
      </c>
      <c r="H98" s="167">
        <v>0</v>
      </c>
      <c r="I98" s="168">
        <v>0</v>
      </c>
      <c r="J98" s="158"/>
      <c r="K98" s="922"/>
      <c r="L98" s="166" t="s">
        <v>490</v>
      </c>
      <c r="M98" s="167">
        <v>0</v>
      </c>
      <c r="N98" s="168">
        <v>1</v>
      </c>
      <c r="O98" s="158"/>
      <c r="P98" s="922"/>
      <c r="Q98" s="166" t="s">
        <v>490</v>
      </c>
      <c r="R98" s="167">
        <v>0</v>
      </c>
      <c r="S98" s="168">
        <v>0</v>
      </c>
      <c r="T98" s="158"/>
      <c r="U98" s="922"/>
      <c r="V98" s="166" t="s">
        <v>490</v>
      </c>
      <c r="W98" s="167">
        <v>0</v>
      </c>
      <c r="X98" s="168">
        <v>1</v>
      </c>
      <c r="Y98" s="158"/>
      <c r="Z98" s="922"/>
      <c r="AA98" s="166" t="s">
        <v>490</v>
      </c>
      <c r="AB98" s="167">
        <v>0</v>
      </c>
      <c r="AC98" s="168">
        <v>0</v>
      </c>
      <c r="AD98" s="158"/>
      <c r="AE98" s="922"/>
      <c r="AF98" s="166" t="s">
        <v>490</v>
      </c>
      <c r="AG98" s="167">
        <v>0</v>
      </c>
      <c r="AH98" s="168">
        <v>0</v>
      </c>
      <c r="AI98" s="158"/>
      <c r="AJ98" s="937"/>
      <c r="AK98" s="155" t="s">
        <v>490</v>
      </c>
      <c r="AL98" s="153">
        <f t="shared" si="3"/>
        <v>0</v>
      </c>
      <c r="AM98" s="154">
        <f t="shared" si="4"/>
        <v>2</v>
      </c>
      <c r="AN98" s="146">
        <f t="shared" si="5"/>
        <v>2</v>
      </c>
    </row>
    <row r="99" spans="1:40" ht="34.799999999999997" thickBot="1" x14ac:dyDescent="0.35">
      <c r="A99" s="922"/>
      <c r="B99" s="166" t="s">
        <v>491</v>
      </c>
      <c r="C99" s="167">
        <v>0</v>
      </c>
      <c r="D99" s="168">
        <v>8</v>
      </c>
      <c r="E99" s="158"/>
      <c r="F99" s="922"/>
      <c r="G99" s="166" t="s">
        <v>491</v>
      </c>
      <c r="H99" s="167">
        <v>0</v>
      </c>
      <c r="I99" s="168">
        <v>5</v>
      </c>
      <c r="J99" s="158"/>
      <c r="K99" s="922"/>
      <c r="L99" s="166" t="s">
        <v>491</v>
      </c>
      <c r="M99" s="167">
        <v>0</v>
      </c>
      <c r="N99" s="168">
        <v>2</v>
      </c>
      <c r="O99" s="158"/>
      <c r="P99" s="922"/>
      <c r="Q99" s="166" t="s">
        <v>491</v>
      </c>
      <c r="R99" s="167">
        <v>0</v>
      </c>
      <c r="S99" s="168">
        <v>0</v>
      </c>
      <c r="T99" s="158"/>
      <c r="U99" s="922"/>
      <c r="V99" s="166" t="s">
        <v>491</v>
      </c>
      <c r="W99" s="167">
        <v>0</v>
      </c>
      <c r="X99" s="168">
        <v>1</v>
      </c>
      <c r="Y99" s="158"/>
      <c r="Z99" s="922"/>
      <c r="AA99" s="166" t="s">
        <v>491</v>
      </c>
      <c r="AB99" s="167">
        <v>0</v>
      </c>
      <c r="AC99" s="168">
        <v>0</v>
      </c>
      <c r="AD99" s="158"/>
      <c r="AE99" s="922"/>
      <c r="AF99" s="166" t="s">
        <v>491</v>
      </c>
      <c r="AG99" s="167">
        <v>0</v>
      </c>
      <c r="AH99" s="168">
        <v>0</v>
      </c>
      <c r="AI99" s="158"/>
      <c r="AJ99" s="937"/>
      <c r="AK99" s="155" t="s">
        <v>491</v>
      </c>
      <c r="AL99" s="153">
        <f t="shared" si="3"/>
        <v>0</v>
      </c>
      <c r="AM99" s="154">
        <f t="shared" si="4"/>
        <v>16</v>
      </c>
      <c r="AN99" s="146">
        <f t="shared" si="5"/>
        <v>16</v>
      </c>
    </row>
    <row r="100" spans="1:40" ht="34.799999999999997" thickBot="1" x14ac:dyDescent="0.35">
      <c r="A100" s="922"/>
      <c r="B100" s="166" t="s">
        <v>492</v>
      </c>
      <c r="C100" s="167">
        <v>1</v>
      </c>
      <c r="D100" s="168">
        <v>17</v>
      </c>
      <c r="E100" s="158"/>
      <c r="F100" s="922"/>
      <c r="G100" s="166" t="s">
        <v>492</v>
      </c>
      <c r="H100" s="167">
        <v>0</v>
      </c>
      <c r="I100" s="168">
        <v>6</v>
      </c>
      <c r="J100" s="158"/>
      <c r="K100" s="922"/>
      <c r="L100" s="166" t="s">
        <v>492</v>
      </c>
      <c r="M100" s="167">
        <v>0</v>
      </c>
      <c r="N100" s="168">
        <v>4</v>
      </c>
      <c r="O100" s="158"/>
      <c r="P100" s="922"/>
      <c r="Q100" s="166" t="s">
        <v>492</v>
      </c>
      <c r="R100" s="167">
        <v>0</v>
      </c>
      <c r="S100" s="168">
        <v>4</v>
      </c>
      <c r="T100" s="158"/>
      <c r="U100" s="922"/>
      <c r="V100" s="166" t="s">
        <v>492</v>
      </c>
      <c r="W100" s="167">
        <v>0</v>
      </c>
      <c r="X100" s="168">
        <v>1</v>
      </c>
      <c r="Y100" s="158"/>
      <c r="Z100" s="922"/>
      <c r="AA100" s="166" t="s">
        <v>492</v>
      </c>
      <c r="AB100" s="167">
        <v>0</v>
      </c>
      <c r="AC100" s="168">
        <v>0</v>
      </c>
      <c r="AD100" s="158"/>
      <c r="AE100" s="922"/>
      <c r="AF100" s="166" t="s">
        <v>492</v>
      </c>
      <c r="AG100" s="167">
        <v>0</v>
      </c>
      <c r="AH100" s="168">
        <v>0</v>
      </c>
      <c r="AI100" s="158"/>
      <c r="AJ100" s="937"/>
      <c r="AK100" s="155" t="s">
        <v>492</v>
      </c>
      <c r="AL100" s="153">
        <f t="shared" si="3"/>
        <v>1</v>
      </c>
      <c r="AM100" s="154">
        <f t="shared" si="4"/>
        <v>32</v>
      </c>
      <c r="AN100" s="146">
        <f t="shared" si="5"/>
        <v>33</v>
      </c>
    </row>
    <row r="101" spans="1:40" ht="23.4" thickBot="1" x14ac:dyDescent="0.35">
      <c r="A101" s="922"/>
      <c r="B101" s="166" t="s">
        <v>493</v>
      </c>
      <c r="C101" s="167">
        <v>1</v>
      </c>
      <c r="D101" s="168">
        <v>2</v>
      </c>
      <c r="E101" s="158"/>
      <c r="F101" s="922"/>
      <c r="G101" s="166" t="s">
        <v>493</v>
      </c>
      <c r="H101" s="167">
        <v>0</v>
      </c>
      <c r="I101" s="168">
        <v>1</v>
      </c>
      <c r="J101" s="158"/>
      <c r="K101" s="922"/>
      <c r="L101" s="166" t="s">
        <v>493</v>
      </c>
      <c r="M101" s="167">
        <v>0</v>
      </c>
      <c r="N101" s="168">
        <v>0</v>
      </c>
      <c r="O101" s="158"/>
      <c r="P101" s="922"/>
      <c r="Q101" s="166" t="s">
        <v>493</v>
      </c>
      <c r="R101" s="167">
        <v>0</v>
      </c>
      <c r="S101" s="168">
        <v>0</v>
      </c>
      <c r="T101" s="158"/>
      <c r="U101" s="922"/>
      <c r="V101" s="166" t="s">
        <v>493</v>
      </c>
      <c r="W101" s="167">
        <v>0</v>
      </c>
      <c r="X101" s="168">
        <v>1</v>
      </c>
      <c r="Y101" s="158"/>
      <c r="Z101" s="922"/>
      <c r="AA101" s="166" t="s">
        <v>493</v>
      </c>
      <c r="AB101" s="167">
        <v>0</v>
      </c>
      <c r="AC101" s="168">
        <v>0</v>
      </c>
      <c r="AD101" s="158"/>
      <c r="AE101" s="922"/>
      <c r="AF101" s="166" t="s">
        <v>493</v>
      </c>
      <c r="AG101" s="167">
        <v>0</v>
      </c>
      <c r="AH101" s="168">
        <v>0</v>
      </c>
      <c r="AI101" s="158"/>
      <c r="AJ101" s="937"/>
      <c r="AK101" s="155" t="s">
        <v>493</v>
      </c>
      <c r="AL101" s="153">
        <f t="shared" si="3"/>
        <v>1</v>
      </c>
      <c r="AM101" s="154">
        <f t="shared" si="4"/>
        <v>4</v>
      </c>
      <c r="AN101" s="146">
        <f t="shared" si="5"/>
        <v>5</v>
      </c>
    </row>
    <row r="102" spans="1:40" ht="34.799999999999997" thickBot="1" x14ac:dyDescent="0.35">
      <c r="A102" s="922"/>
      <c r="B102" s="166" t="s">
        <v>494</v>
      </c>
      <c r="C102" s="167">
        <v>0</v>
      </c>
      <c r="D102" s="168">
        <v>0</v>
      </c>
      <c r="E102" s="158"/>
      <c r="F102" s="922"/>
      <c r="G102" s="166" t="s">
        <v>494</v>
      </c>
      <c r="H102" s="167">
        <v>0</v>
      </c>
      <c r="I102" s="168">
        <v>0</v>
      </c>
      <c r="J102" s="158"/>
      <c r="K102" s="922"/>
      <c r="L102" s="166" t="s">
        <v>494</v>
      </c>
      <c r="M102" s="167">
        <v>0</v>
      </c>
      <c r="N102" s="168">
        <v>1</v>
      </c>
      <c r="O102" s="158"/>
      <c r="P102" s="922"/>
      <c r="Q102" s="166" t="s">
        <v>494</v>
      </c>
      <c r="R102" s="167">
        <v>0</v>
      </c>
      <c r="S102" s="168">
        <v>0</v>
      </c>
      <c r="T102" s="158"/>
      <c r="U102" s="922"/>
      <c r="V102" s="166" t="s">
        <v>494</v>
      </c>
      <c r="W102" s="167">
        <v>0</v>
      </c>
      <c r="X102" s="168">
        <v>1</v>
      </c>
      <c r="Y102" s="158"/>
      <c r="Z102" s="922"/>
      <c r="AA102" s="166" t="s">
        <v>494</v>
      </c>
      <c r="AB102" s="167">
        <v>0</v>
      </c>
      <c r="AC102" s="168">
        <v>0</v>
      </c>
      <c r="AD102" s="158"/>
      <c r="AE102" s="922"/>
      <c r="AF102" s="166" t="s">
        <v>494</v>
      </c>
      <c r="AG102" s="167">
        <v>0</v>
      </c>
      <c r="AH102" s="168">
        <v>0</v>
      </c>
      <c r="AI102" s="158"/>
      <c r="AJ102" s="937"/>
      <c r="AK102" s="155" t="s">
        <v>494</v>
      </c>
      <c r="AL102" s="153">
        <f t="shared" si="3"/>
        <v>0</v>
      </c>
      <c r="AM102" s="154">
        <f t="shared" si="4"/>
        <v>2</v>
      </c>
      <c r="AN102" s="146">
        <f t="shared" si="5"/>
        <v>2</v>
      </c>
    </row>
    <row r="103" spans="1:40" ht="46.2" thickBot="1" x14ac:dyDescent="0.35">
      <c r="A103" s="922"/>
      <c r="B103" s="166" t="s">
        <v>495</v>
      </c>
      <c r="C103" s="167">
        <v>0</v>
      </c>
      <c r="D103" s="168">
        <v>8</v>
      </c>
      <c r="E103" s="158"/>
      <c r="F103" s="922"/>
      <c r="G103" s="166" t="s">
        <v>495</v>
      </c>
      <c r="H103" s="167">
        <v>0</v>
      </c>
      <c r="I103" s="168">
        <v>1</v>
      </c>
      <c r="J103" s="158"/>
      <c r="K103" s="922"/>
      <c r="L103" s="166" t="s">
        <v>495</v>
      </c>
      <c r="M103" s="167">
        <v>0</v>
      </c>
      <c r="N103" s="168">
        <v>1</v>
      </c>
      <c r="O103" s="158"/>
      <c r="P103" s="922"/>
      <c r="Q103" s="166" t="s">
        <v>495</v>
      </c>
      <c r="R103" s="167">
        <v>0</v>
      </c>
      <c r="S103" s="168">
        <v>0</v>
      </c>
      <c r="T103" s="158"/>
      <c r="U103" s="922"/>
      <c r="V103" s="166" t="s">
        <v>495</v>
      </c>
      <c r="W103" s="167">
        <v>0</v>
      </c>
      <c r="X103" s="168">
        <v>0</v>
      </c>
      <c r="Y103" s="158"/>
      <c r="Z103" s="922"/>
      <c r="AA103" s="166" t="s">
        <v>495</v>
      </c>
      <c r="AB103" s="167">
        <v>0</v>
      </c>
      <c r="AC103" s="168">
        <v>0</v>
      </c>
      <c r="AD103" s="158"/>
      <c r="AE103" s="922"/>
      <c r="AF103" s="166" t="s">
        <v>495</v>
      </c>
      <c r="AG103" s="167">
        <v>0</v>
      </c>
      <c r="AH103" s="168">
        <v>0</v>
      </c>
      <c r="AI103" s="158"/>
      <c r="AJ103" s="937"/>
      <c r="AK103" s="155" t="s">
        <v>495</v>
      </c>
      <c r="AL103" s="153">
        <f t="shared" si="3"/>
        <v>0</v>
      </c>
      <c r="AM103" s="154">
        <f t="shared" si="4"/>
        <v>10</v>
      </c>
      <c r="AN103" s="146">
        <f t="shared" si="5"/>
        <v>10</v>
      </c>
    </row>
    <row r="104" spans="1:40" ht="23.4" thickBot="1" x14ac:dyDescent="0.35">
      <c r="A104" s="922"/>
      <c r="B104" s="166" t="s">
        <v>496</v>
      </c>
      <c r="C104" s="167">
        <v>0</v>
      </c>
      <c r="D104" s="168">
        <v>0</v>
      </c>
      <c r="E104" s="158"/>
      <c r="F104" s="922"/>
      <c r="G104" s="166" t="s">
        <v>496</v>
      </c>
      <c r="H104" s="167">
        <v>0</v>
      </c>
      <c r="I104" s="168">
        <v>0</v>
      </c>
      <c r="J104" s="158"/>
      <c r="K104" s="922"/>
      <c r="L104" s="166" t="s">
        <v>496</v>
      </c>
      <c r="M104" s="167">
        <v>0</v>
      </c>
      <c r="N104" s="168">
        <v>0</v>
      </c>
      <c r="O104" s="158"/>
      <c r="P104" s="922"/>
      <c r="Q104" s="166" t="s">
        <v>496</v>
      </c>
      <c r="R104" s="167">
        <v>0</v>
      </c>
      <c r="S104" s="168">
        <v>0</v>
      </c>
      <c r="T104" s="158"/>
      <c r="U104" s="922"/>
      <c r="V104" s="166" t="s">
        <v>496</v>
      </c>
      <c r="W104" s="167">
        <v>0</v>
      </c>
      <c r="X104" s="168">
        <v>0</v>
      </c>
      <c r="Y104" s="158"/>
      <c r="Z104" s="922"/>
      <c r="AA104" s="166" t="s">
        <v>496</v>
      </c>
      <c r="AB104" s="167">
        <v>0</v>
      </c>
      <c r="AC104" s="168">
        <v>0</v>
      </c>
      <c r="AD104" s="158"/>
      <c r="AE104" s="922"/>
      <c r="AF104" s="166" t="s">
        <v>496</v>
      </c>
      <c r="AG104" s="167">
        <v>0</v>
      </c>
      <c r="AH104" s="168">
        <v>0</v>
      </c>
      <c r="AI104" s="158"/>
      <c r="AJ104" s="937"/>
      <c r="AK104" s="155" t="s">
        <v>496</v>
      </c>
      <c r="AL104" s="153">
        <f t="shared" si="3"/>
        <v>0</v>
      </c>
      <c r="AM104" s="154">
        <f t="shared" si="4"/>
        <v>0</v>
      </c>
      <c r="AN104" s="146">
        <f t="shared" si="5"/>
        <v>0</v>
      </c>
    </row>
    <row r="105" spans="1:40" ht="34.799999999999997" thickBot="1" x14ac:dyDescent="0.35">
      <c r="A105" s="922"/>
      <c r="B105" s="166" t="s">
        <v>497</v>
      </c>
      <c r="C105" s="167">
        <v>0</v>
      </c>
      <c r="D105" s="168">
        <v>1</v>
      </c>
      <c r="E105" s="158"/>
      <c r="F105" s="922"/>
      <c r="G105" s="166" t="s">
        <v>497</v>
      </c>
      <c r="H105" s="167">
        <v>0</v>
      </c>
      <c r="I105" s="168">
        <v>0</v>
      </c>
      <c r="J105" s="158"/>
      <c r="K105" s="922"/>
      <c r="L105" s="166" t="s">
        <v>497</v>
      </c>
      <c r="M105" s="167">
        <v>0</v>
      </c>
      <c r="N105" s="168">
        <v>0</v>
      </c>
      <c r="O105" s="158"/>
      <c r="P105" s="922"/>
      <c r="Q105" s="166" t="s">
        <v>497</v>
      </c>
      <c r="R105" s="167">
        <v>0</v>
      </c>
      <c r="S105" s="168">
        <v>0</v>
      </c>
      <c r="T105" s="158"/>
      <c r="U105" s="922"/>
      <c r="V105" s="166" t="s">
        <v>497</v>
      </c>
      <c r="W105" s="167">
        <v>0</v>
      </c>
      <c r="X105" s="168">
        <v>0</v>
      </c>
      <c r="Y105" s="158"/>
      <c r="Z105" s="922"/>
      <c r="AA105" s="166" t="s">
        <v>497</v>
      </c>
      <c r="AB105" s="167">
        <v>0</v>
      </c>
      <c r="AC105" s="168">
        <v>0</v>
      </c>
      <c r="AD105" s="158"/>
      <c r="AE105" s="922"/>
      <c r="AF105" s="166" t="s">
        <v>497</v>
      </c>
      <c r="AG105" s="167">
        <v>0</v>
      </c>
      <c r="AH105" s="168">
        <v>0</v>
      </c>
      <c r="AI105" s="158"/>
      <c r="AJ105" s="937"/>
      <c r="AK105" s="155" t="s">
        <v>497</v>
      </c>
      <c r="AL105" s="153">
        <f t="shared" si="3"/>
        <v>0</v>
      </c>
      <c r="AM105" s="154">
        <f t="shared" si="4"/>
        <v>1</v>
      </c>
      <c r="AN105" s="146">
        <f t="shared" si="5"/>
        <v>1</v>
      </c>
    </row>
    <row r="106" spans="1:40" ht="57.6" thickBot="1" x14ac:dyDescent="0.35">
      <c r="A106" s="922"/>
      <c r="B106" s="166" t="s">
        <v>498</v>
      </c>
      <c r="C106" s="167">
        <v>0</v>
      </c>
      <c r="D106" s="168">
        <v>6</v>
      </c>
      <c r="E106" s="158"/>
      <c r="F106" s="922"/>
      <c r="G106" s="166" t="s">
        <v>498</v>
      </c>
      <c r="H106" s="167">
        <v>0</v>
      </c>
      <c r="I106" s="168">
        <v>15</v>
      </c>
      <c r="J106" s="158"/>
      <c r="K106" s="922"/>
      <c r="L106" s="166" t="s">
        <v>498</v>
      </c>
      <c r="M106" s="167">
        <v>0</v>
      </c>
      <c r="N106" s="168">
        <v>10</v>
      </c>
      <c r="O106" s="158"/>
      <c r="P106" s="922"/>
      <c r="Q106" s="166" t="s">
        <v>498</v>
      </c>
      <c r="R106" s="167">
        <v>0</v>
      </c>
      <c r="S106" s="168">
        <v>1</v>
      </c>
      <c r="T106" s="158"/>
      <c r="U106" s="922"/>
      <c r="V106" s="166" t="s">
        <v>498</v>
      </c>
      <c r="W106" s="167">
        <v>0</v>
      </c>
      <c r="X106" s="168">
        <v>1</v>
      </c>
      <c r="Y106" s="158"/>
      <c r="Z106" s="922"/>
      <c r="AA106" s="166" t="s">
        <v>498</v>
      </c>
      <c r="AB106" s="167">
        <v>0</v>
      </c>
      <c r="AC106" s="168">
        <v>0</v>
      </c>
      <c r="AD106" s="158"/>
      <c r="AE106" s="922"/>
      <c r="AF106" s="166" t="s">
        <v>498</v>
      </c>
      <c r="AG106" s="167">
        <v>0</v>
      </c>
      <c r="AH106" s="168">
        <v>0</v>
      </c>
      <c r="AI106" s="158"/>
      <c r="AJ106" s="937"/>
      <c r="AK106" s="155" t="s">
        <v>498</v>
      </c>
      <c r="AL106" s="153">
        <f t="shared" si="3"/>
        <v>0</v>
      </c>
      <c r="AM106" s="154">
        <f t="shared" si="4"/>
        <v>33</v>
      </c>
      <c r="AN106" s="146">
        <f t="shared" si="5"/>
        <v>33</v>
      </c>
    </row>
    <row r="107" spans="1:40" ht="69" thickBot="1" x14ac:dyDescent="0.35">
      <c r="A107" s="922"/>
      <c r="B107" s="166" t="s">
        <v>499</v>
      </c>
      <c r="C107" s="167">
        <v>0</v>
      </c>
      <c r="D107" s="168">
        <v>0</v>
      </c>
      <c r="E107" s="158"/>
      <c r="F107" s="922"/>
      <c r="G107" s="166" t="s">
        <v>499</v>
      </c>
      <c r="H107" s="167">
        <v>0</v>
      </c>
      <c r="I107" s="168">
        <v>0</v>
      </c>
      <c r="J107" s="158"/>
      <c r="K107" s="922"/>
      <c r="L107" s="166" t="s">
        <v>499</v>
      </c>
      <c r="M107" s="167">
        <v>0</v>
      </c>
      <c r="N107" s="168">
        <v>0</v>
      </c>
      <c r="O107" s="158"/>
      <c r="P107" s="922"/>
      <c r="Q107" s="166" t="s">
        <v>499</v>
      </c>
      <c r="R107" s="167">
        <v>0</v>
      </c>
      <c r="S107" s="168">
        <v>0</v>
      </c>
      <c r="T107" s="158"/>
      <c r="U107" s="922"/>
      <c r="V107" s="166" t="s">
        <v>499</v>
      </c>
      <c r="W107" s="167">
        <v>0</v>
      </c>
      <c r="X107" s="168">
        <v>0</v>
      </c>
      <c r="Y107" s="158"/>
      <c r="Z107" s="922"/>
      <c r="AA107" s="166" t="s">
        <v>499</v>
      </c>
      <c r="AB107" s="167">
        <v>0</v>
      </c>
      <c r="AC107" s="168">
        <v>0</v>
      </c>
      <c r="AD107" s="158"/>
      <c r="AE107" s="922"/>
      <c r="AF107" s="166" t="s">
        <v>499</v>
      </c>
      <c r="AG107" s="167">
        <v>0</v>
      </c>
      <c r="AH107" s="168">
        <v>0</v>
      </c>
      <c r="AI107" s="158"/>
      <c r="AJ107" s="937"/>
      <c r="AK107" s="155" t="s">
        <v>499</v>
      </c>
      <c r="AL107" s="153">
        <f t="shared" si="3"/>
        <v>0</v>
      </c>
      <c r="AM107" s="154">
        <f t="shared" si="4"/>
        <v>0</v>
      </c>
      <c r="AN107" s="146">
        <f t="shared" si="5"/>
        <v>0</v>
      </c>
    </row>
    <row r="108" spans="1:40" ht="34.799999999999997" thickBot="1" x14ac:dyDescent="0.35">
      <c r="A108" s="922"/>
      <c r="B108" s="166" t="s">
        <v>500</v>
      </c>
      <c r="C108" s="167">
        <v>0</v>
      </c>
      <c r="D108" s="168">
        <v>1</v>
      </c>
      <c r="E108" s="158"/>
      <c r="F108" s="922"/>
      <c r="G108" s="166" t="s">
        <v>500</v>
      </c>
      <c r="H108" s="167">
        <v>0</v>
      </c>
      <c r="I108" s="168">
        <v>0</v>
      </c>
      <c r="J108" s="158"/>
      <c r="K108" s="922"/>
      <c r="L108" s="166" t="s">
        <v>500</v>
      </c>
      <c r="M108" s="167">
        <v>0</v>
      </c>
      <c r="N108" s="168">
        <v>0</v>
      </c>
      <c r="O108" s="158"/>
      <c r="P108" s="922"/>
      <c r="Q108" s="166" t="s">
        <v>500</v>
      </c>
      <c r="R108" s="167">
        <v>0</v>
      </c>
      <c r="S108" s="168">
        <v>0</v>
      </c>
      <c r="T108" s="158"/>
      <c r="U108" s="922"/>
      <c r="V108" s="166" t="s">
        <v>500</v>
      </c>
      <c r="W108" s="167">
        <v>0</v>
      </c>
      <c r="X108" s="168">
        <v>0</v>
      </c>
      <c r="Y108" s="158"/>
      <c r="Z108" s="922"/>
      <c r="AA108" s="166" t="s">
        <v>500</v>
      </c>
      <c r="AB108" s="167">
        <v>0</v>
      </c>
      <c r="AC108" s="168">
        <v>0</v>
      </c>
      <c r="AD108" s="158"/>
      <c r="AE108" s="922"/>
      <c r="AF108" s="166" t="s">
        <v>500</v>
      </c>
      <c r="AG108" s="167">
        <v>0</v>
      </c>
      <c r="AH108" s="168">
        <v>0</v>
      </c>
      <c r="AI108" s="158"/>
      <c r="AJ108" s="937"/>
      <c r="AK108" s="155" t="s">
        <v>500</v>
      </c>
      <c r="AL108" s="153">
        <f t="shared" si="3"/>
        <v>0</v>
      </c>
      <c r="AM108" s="154">
        <f t="shared" si="4"/>
        <v>1</v>
      </c>
      <c r="AN108" s="146">
        <f t="shared" si="5"/>
        <v>1</v>
      </c>
    </row>
    <row r="109" spans="1:40" ht="34.799999999999997" thickBot="1" x14ac:dyDescent="0.35">
      <c r="A109" s="922"/>
      <c r="B109" s="166" t="s">
        <v>501</v>
      </c>
      <c r="C109" s="167">
        <v>0</v>
      </c>
      <c r="D109" s="168">
        <v>2</v>
      </c>
      <c r="E109" s="158"/>
      <c r="F109" s="922"/>
      <c r="G109" s="166" t="s">
        <v>501</v>
      </c>
      <c r="H109" s="167">
        <v>0</v>
      </c>
      <c r="I109" s="168">
        <v>1</v>
      </c>
      <c r="J109" s="158"/>
      <c r="K109" s="922"/>
      <c r="L109" s="166" t="s">
        <v>501</v>
      </c>
      <c r="M109" s="167">
        <v>0</v>
      </c>
      <c r="N109" s="168">
        <v>2</v>
      </c>
      <c r="O109" s="158"/>
      <c r="P109" s="922"/>
      <c r="Q109" s="166" t="s">
        <v>501</v>
      </c>
      <c r="R109" s="167">
        <v>0</v>
      </c>
      <c r="S109" s="168">
        <v>0</v>
      </c>
      <c r="T109" s="158"/>
      <c r="U109" s="922"/>
      <c r="V109" s="166" t="s">
        <v>501</v>
      </c>
      <c r="W109" s="167">
        <v>0</v>
      </c>
      <c r="X109" s="168">
        <v>0</v>
      </c>
      <c r="Y109" s="158"/>
      <c r="Z109" s="922"/>
      <c r="AA109" s="166" t="s">
        <v>501</v>
      </c>
      <c r="AB109" s="167">
        <v>0</v>
      </c>
      <c r="AC109" s="168">
        <v>0</v>
      </c>
      <c r="AD109" s="158"/>
      <c r="AE109" s="922"/>
      <c r="AF109" s="166" t="s">
        <v>501</v>
      </c>
      <c r="AG109" s="167">
        <v>0</v>
      </c>
      <c r="AH109" s="168">
        <v>0</v>
      </c>
      <c r="AI109" s="158"/>
      <c r="AJ109" s="937"/>
      <c r="AK109" s="155" t="s">
        <v>501</v>
      </c>
      <c r="AL109" s="153">
        <f t="shared" si="3"/>
        <v>0</v>
      </c>
      <c r="AM109" s="154">
        <f t="shared" si="4"/>
        <v>5</v>
      </c>
      <c r="AN109" s="146">
        <f t="shared" si="5"/>
        <v>5</v>
      </c>
    </row>
    <row r="110" spans="1:40" ht="46.2" thickBot="1" x14ac:dyDescent="0.35">
      <c r="A110" s="922"/>
      <c r="B110" s="166" t="s">
        <v>502</v>
      </c>
      <c r="C110" s="167">
        <v>0</v>
      </c>
      <c r="D110" s="168">
        <v>0</v>
      </c>
      <c r="E110" s="158"/>
      <c r="F110" s="922"/>
      <c r="G110" s="166" t="s">
        <v>502</v>
      </c>
      <c r="H110" s="167">
        <v>0</v>
      </c>
      <c r="I110" s="168">
        <v>0</v>
      </c>
      <c r="J110" s="158"/>
      <c r="K110" s="922"/>
      <c r="L110" s="166" t="s">
        <v>502</v>
      </c>
      <c r="M110" s="167">
        <v>0</v>
      </c>
      <c r="N110" s="168">
        <v>0</v>
      </c>
      <c r="O110" s="158"/>
      <c r="P110" s="922"/>
      <c r="Q110" s="166" t="s">
        <v>502</v>
      </c>
      <c r="R110" s="167">
        <v>0</v>
      </c>
      <c r="S110" s="168">
        <v>0</v>
      </c>
      <c r="T110" s="158"/>
      <c r="U110" s="922"/>
      <c r="V110" s="166" t="s">
        <v>502</v>
      </c>
      <c r="W110" s="167">
        <v>0</v>
      </c>
      <c r="X110" s="168">
        <v>0</v>
      </c>
      <c r="Y110" s="158"/>
      <c r="Z110" s="922"/>
      <c r="AA110" s="166" t="s">
        <v>502</v>
      </c>
      <c r="AB110" s="167">
        <v>0</v>
      </c>
      <c r="AC110" s="168">
        <v>0</v>
      </c>
      <c r="AD110" s="158"/>
      <c r="AE110" s="922"/>
      <c r="AF110" s="166" t="s">
        <v>502</v>
      </c>
      <c r="AG110" s="167">
        <v>0</v>
      </c>
      <c r="AH110" s="168">
        <v>0</v>
      </c>
      <c r="AI110" s="158"/>
      <c r="AJ110" s="937"/>
      <c r="AK110" s="155" t="s">
        <v>502</v>
      </c>
      <c r="AL110" s="153">
        <f t="shared" si="3"/>
        <v>0</v>
      </c>
      <c r="AM110" s="154">
        <f t="shared" si="4"/>
        <v>0</v>
      </c>
      <c r="AN110" s="146">
        <f t="shared" si="5"/>
        <v>0</v>
      </c>
    </row>
    <row r="111" spans="1:40" ht="34.799999999999997" thickBot="1" x14ac:dyDescent="0.35">
      <c r="A111" s="922"/>
      <c r="B111" s="166" t="s">
        <v>503</v>
      </c>
      <c r="C111" s="167">
        <v>0</v>
      </c>
      <c r="D111" s="168">
        <v>0</v>
      </c>
      <c r="E111" s="158"/>
      <c r="F111" s="922"/>
      <c r="G111" s="166" t="s">
        <v>503</v>
      </c>
      <c r="H111" s="167">
        <v>0</v>
      </c>
      <c r="I111" s="168">
        <v>0</v>
      </c>
      <c r="J111" s="158"/>
      <c r="K111" s="922"/>
      <c r="L111" s="166" t="s">
        <v>503</v>
      </c>
      <c r="M111" s="167">
        <v>0</v>
      </c>
      <c r="N111" s="168">
        <v>0</v>
      </c>
      <c r="O111" s="158"/>
      <c r="P111" s="922"/>
      <c r="Q111" s="166" t="s">
        <v>503</v>
      </c>
      <c r="R111" s="167">
        <v>0</v>
      </c>
      <c r="S111" s="168">
        <v>0</v>
      </c>
      <c r="T111" s="158"/>
      <c r="U111" s="922"/>
      <c r="V111" s="166" t="s">
        <v>503</v>
      </c>
      <c r="W111" s="167">
        <v>0</v>
      </c>
      <c r="X111" s="168">
        <v>0</v>
      </c>
      <c r="Y111" s="158"/>
      <c r="Z111" s="922"/>
      <c r="AA111" s="166" t="s">
        <v>503</v>
      </c>
      <c r="AB111" s="167">
        <v>0</v>
      </c>
      <c r="AC111" s="168">
        <v>0</v>
      </c>
      <c r="AD111" s="158"/>
      <c r="AE111" s="922"/>
      <c r="AF111" s="166" t="s">
        <v>503</v>
      </c>
      <c r="AG111" s="167">
        <v>0</v>
      </c>
      <c r="AH111" s="168">
        <v>0</v>
      </c>
      <c r="AI111" s="158"/>
      <c r="AJ111" s="937"/>
      <c r="AK111" s="155" t="s">
        <v>503</v>
      </c>
      <c r="AL111" s="153">
        <f t="shared" si="3"/>
        <v>0</v>
      </c>
      <c r="AM111" s="154">
        <f t="shared" si="4"/>
        <v>0</v>
      </c>
      <c r="AN111" s="146">
        <f t="shared" si="5"/>
        <v>0</v>
      </c>
    </row>
    <row r="112" spans="1:40" ht="34.799999999999997" thickBot="1" x14ac:dyDescent="0.35">
      <c r="A112" s="922"/>
      <c r="B112" s="166" t="s">
        <v>504</v>
      </c>
      <c r="C112" s="167">
        <v>0</v>
      </c>
      <c r="D112" s="168">
        <v>11</v>
      </c>
      <c r="E112" s="158"/>
      <c r="F112" s="922"/>
      <c r="G112" s="166" t="s">
        <v>504</v>
      </c>
      <c r="H112" s="167">
        <v>0</v>
      </c>
      <c r="I112" s="168">
        <v>3</v>
      </c>
      <c r="J112" s="158"/>
      <c r="K112" s="922"/>
      <c r="L112" s="166" t="s">
        <v>504</v>
      </c>
      <c r="M112" s="167">
        <v>0</v>
      </c>
      <c r="N112" s="168">
        <v>3</v>
      </c>
      <c r="O112" s="158"/>
      <c r="P112" s="922"/>
      <c r="Q112" s="166" t="s">
        <v>504</v>
      </c>
      <c r="R112" s="167">
        <v>0</v>
      </c>
      <c r="S112" s="168">
        <v>0</v>
      </c>
      <c r="T112" s="158"/>
      <c r="U112" s="922"/>
      <c r="V112" s="166" t="s">
        <v>504</v>
      </c>
      <c r="W112" s="167">
        <v>0</v>
      </c>
      <c r="X112" s="168">
        <v>0</v>
      </c>
      <c r="Y112" s="158"/>
      <c r="Z112" s="922"/>
      <c r="AA112" s="166" t="s">
        <v>504</v>
      </c>
      <c r="AB112" s="167">
        <v>0</v>
      </c>
      <c r="AC112" s="168">
        <v>0</v>
      </c>
      <c r="AD112" s="158"/>
      <c r="AE112" s="922"/>
      <c r="AF112" s="166" t="s">
        <v>504</v>
      </c>
      <c r="AG112" s="167">
        <v>0</v>
      </c>
      <c r="AH112" s="168">
        <v>0</v>
      </c>
      <c r="AI112" s="158"/>
      <c r="AJ112" s="937"/>
      <c r="AK112" s="155" t="s">
        <v>504</v>
      </c>
      <c r="AL112" s="153">
        <f t="shared" si="3"/>
        <v>0</v>
      </c>
      <c r="AM112" s="154">
        <f t="shared" si="4"/>
        <v>17</v>
      </c>
      <c r="AN112" s="146">
        <f t="shared" si="5"/>
        <v>17</v>
      </c>
    </row>
    <row r="113" spans="1:40" ht="34.799999999999997" thickBot="1" x14ac:dyDescent="0.35">
      <c r="A113" s="922"/>
      <c r="B113" s="166" t="s">
        <v>505</v>
      </c>
      <c r="C113" s="167">
        <v>0</v>
      </c>
      <c r="D113" s="168">
        <v>0</v>
      </c>
      <c r="E113" s="158"/>
      <c r="F113" s="922"/>
      <c r="G113" s="166" t="s">
        <v>505</v>
      </c>
      <c r="H113" s="167">
        <v>0</v>
      </c>
      <c r="I113" s="168">
        <v>1</v>
      </c>
      <c r="J113" s="158"/>
      <c r="K113" s="922"/>
      <c r="L113" s="166" t="s">
        <v>505</v>
      </c>
      <c r="M113" s="167">
        <v>0</v>
      </c>
      <c r="N113" s="168">
        <v>0</v>
      </c>
      <c r="O113" s="158"/>
      <c r="P113" s="922"/>
      <c r="Q113" s="166" t="s">
        <v>505</v>
      </c>
      <c r="R113" s="167">
        <v>0</v>
      </c>
      <c r="S113" s="168">
        <v>0</v>
      </c>
      <c r="T113" s="158"/>
      <c r="U113" s="922"/>
      <c r="V113" s="166" t="s">
        <v>505</v>
      </c>
      <c r="W113" s="167">
        <v>0</v>
      </c>
      <c r="X113" s="168">
        <v>0</v>
      </c>
      <c r="Y113" s="158"/>
      <c r="Z113" s="922"/>
      <c r="AA113" s="166" t="s">
        <v>505</v>
      </c>
      <c r="AB113" s="167">
        <v>0</v>
      </c>
      <c r="AC113" s="168">
        <v>0</v>
      </c>
      <c r="AD113" s="158"/>
      <c r="AE113" s="922"/>
      <c r="AF113" s="166" t="s">
        <v>505</v>
      </c>
      <c r="AG113" s="167">
        <v>0</v>
      </c>
      <c r="AH113" s="168">
        <v>0</v>
      </c>
      <c r="AI113" s="158"/>
      <c r="AJ113" s="937"/>
      <c r="AK113" s="155" t="s">
        <v>505</v>
      </c>
      <c r="AL113" s="153">
        <f t="shared" si="3"/>
        <v>0</v>
      </c>
      <c r="AM113" s="154">
        <f t="shared" si="4"/>
        <v>1</v>
      </c>
      <c r="AN113" s="146">
        <f t="shared" si="5"/>
        <v>1</v>
      </c>
    </row>
    <row r="114" spans="1:40" ht="34.799999999999997" thickBot="1" x14ac:dyDescent="0.35">
      <c r="A114" s="922"/>
      <c r="B114" s="166" t="s">
        <v>506</v>
      </c>
      <c r="C114" s="167">
        <v>0</v>
      </c>
      <c r="D114" s="168">
        <v>0</v>
      </c>
      <c r="E114" s="158"/>
      <c r="F114" s="922"/>
      <c r="G114" s="166" t="s">
        <v>506</v>
      </c>
      <c r="H114" s="167">
        <v>0</v>
      </c>
      <c r="I114" s="168">
        <v>0</v>
      </c>
      <c r="J114" s="158"/>
      <c r="K114" s="922"/>
      <c r="L114" s="166" t="s">
        <v>506</v>
      </c>
      <c r="M114" s="167">
        <v>1</v>
      </c>
      <c r="N114" s="168">
        <v>0</v>
      </c>
      <c r="O114" s="158"/>
      <c r="P114" s="922"/>
      <c r="Q114" s="166" t="s">
        <v>506</v>
      </c>
      <c r="R114" s="167">
        <v>0</v>
      </c>
      <c r="S114" s="168">
        <v>0</v>
      </c>
      <c r="T114" s="158"/>
      <c r="U114" s="922"/>
      <c r="V114" s="166" t="s">
        <v>506</v>
      </c>
      <c r="W114" s="167">
        <v>0</v>
      </c>
      <c r="X114" s="168">
        <v>0</v>
      </c>
      <c r="Y114" s="158"/>
      <c r="Z114" s="922"/>
      <c r="AA114" s="166" t="s">
        <v>506</v>
      </c>
      <c r="AB114" s="167">
        <v>0</v>
      </c>
      <c r="AC114" s="168">
        <v>0</v>
      </c>
      <c r="AD114" s="158"/>
      <c r="AE114" s="922"/>
      <c r="AF114" s="166" t="s">
        <v>506</v>
      </c>
      <c r="AG114" s="167">
        <v>0</v>
      </c>
      <c r="AH114" s="168">
        <v>0</v>
      </c>
      <c r="AI114" s="158"/>
      <c r="AJ114" s="937"/>
      <c r="AK114" s="155" t="s">
        <v>506</v>
      </c>
      <c r="AL114" s="153">
        <f t="shared" si="3"/>
        <v>1</v>
      </c>
      <c r="AM114" s="154">
        <f t="shared" si="4"/>
        <v>0</v>
      </c>
      <c r="AN114" s="146">
        <f t="shared" si="5"/>
        <v>1</v>
      </c>
    </row>
    <row r="115" spans="1:40" ht="34.799999999999997" thickBot="1" x14ac:dyDescent="0.35">
      <c r="A115" s="922"/>
      <c r="B115" s="166" t="s">
        <v>507</v>
      </c>
      <c r="C115" s="167">
        <v>1</v>
      </c>
      <c r="D115" s="168">
        <v>3</v>
      </c>
      <c r="E115" s="158"/>
      <c r="F115" s="922"/>
      <c r="G115" s="166" t="s">
        <v>507</v>
      </c>
      <c r="H115" s="167">
        <v>0</v>
      </c>
      <c r="I115" s="168">
        <v>0</v>
      </c>
      <c r="J115" s="158"/>
      <c r="K115" s="922"/>
      <c r="L115" s="166" t="s">
        <v>507</v>
      </c>
      <c r="M115" s="167">
        <v>0</v>
      </c>
      <c r="N115" s="168">
        <v>0</v>
      </c>
      <c r="O115" s="158"/>
      <c r="P115" s="922"/>
      <c r="Q115" s="166" t="s">
        <v>507</v>
      </c>
      <c r="R115" s="167">
        <v>0</v>
      </c>
      <c r="S115" s="168">
        <v>0</v>
      </c>
      <c r="T115" s="158"/>
      <c r="U115" s="922"/>
      <c r="V115" s="166" t="s">
        <v>507</v>
      </c>
      <c r="W115" s="167">
        <v>0</v>
      </c>
      <c r="X115" s="168">
        <v>0</v>
      </c>
      <c r="Y115" s="158"/>
      <c r="Z115" s="922"/>
      <c r="AA115" s="166" t="s">
        <v>507</v>
      </c>
      <c r="AB115" s="167">
        <v>0</v>
      </c>
      <c r="AC115" s="168">
        <v>0</v>
      </c>
      <c r="AD115" s="158"/>
      <c r="AE115" s="922"/>
      <c r="AF115" s="166" t="s">
        <v>507</v>
      </c>
      <c r="AG115" s="167">
        <v>0</v>
      </c>
      <c r="AH115" s="168">
        <v>0</v>
      </c>
      <c r="AI115" s="158"/>
      <c r="AJ115" s="937"/>
      <c r="AK115" s="155" t="s">
        <v>507</v>
      </c>
      <c r="AL115" s="153">
        <f t="shared" si="3"/>
        <v>1</v>
      </c>
      <c r="AM115" s="154">
        <f t="shared" si="4"/>
        <v>3</v>
      </c>
      <c r="AN115" s="146">
        <f t="shared" si="5"/>
        <v>4</v>
      </c>
    </row>
    <row r="116" spans="1:40" ht="34.799999999999997" thickBot="1" x14ac:dyDescent="0.35">
      <c r="A116" s="922"/>
      <c r="B116" s="166" t="s">
        <v>508</v>
      </c>
      <c r="C116" s="167">
        <v>0</v>
      </c>
      <c r="D116" s="168">
        <v>1</v>
      </c>
      <c r="E116" s="158"/>
      <c r="F116" s="922"/>
      <c r="G116" s="166" t="s">
        <v>508</v>
      </c>
      <c r="H116" s="167">
        <v>0</v>
      </c>
      <c r="I116" s="168">
        <v>1</v>
      </c>
      <c r="J116" s="158"/>
      <c r="K116" s="922"/>
      <c r="L116" s="166" t="s">
        <v>508</v>
      </c>
      <c r="M116" s="167">
        <v>0</v>
      </c>
      <c r="N116" s="168">
        <v>0</v>
      </c>
      <c r="O116" s="158"/>
      <c r="P116" s="922"/>
      <c r="Q116" s="166" t="s">
        <v>508</v>
      </c>
      <c r="R116" s="167">
        <v>0</v>
      </c>
      <c r="S116" s="168">
        <v>0</v>
      </c>
      <c r="T116" s="158"/>
      <c r="U116" s="922"/>
      <c r="V116" s="166" t="s">
        <v>508</v>
      </c>
      <c r="W116" s="167">
        <v>0</v>
      </c>
      <c r="X116" s="168">
        <v>0</v>
      </c>
      <c r="Y116" s="158"/>
      <c r="Z116" s="922"/>
      <c r="AA116" s="166" t="s">
        <v>508</v>
      </c>
      <c r="AB116" s="167">
        <v>0</v>
      </c>
      <c r="AC116" s="168">
        <v>0</v>
      </c>
      <c r="AD116" s="158"/>
      <c r="AE116" s="922"/>
      <c r="AF116" s="166" t="s">
        <v>508</v>
      </c>
      <c r="AG116" s="167">
        <v>0</v>
      </c>
      <c r="AH116" s="168">
        <v>0</v>
      </c>
      <c r="AI116" s="158"/>
      <c r="AJ116" s="937"/>
      <c r="AK116" s="155" t="s">
        <v>508</v>
      </c>
      <c r="AL116" s="153">
        <f t="shared" si="3"/>
        <v>0</v>
      </c>
      <c r="AM116" s="154">
        <f t="shared" si="4"/>
        <v>2</v>
      </c>
      <c r="AN116" s="146">
        <f t="shared" si="5"/>
        <v>2</v>
      </c>
    </row>
    <row r="117" spans="1:40" ht="57.6" thickBot="1" x14ac:dyDescent="0.35">
      <c r="A117" s="922"/>
      <c r="B117" s="166" t="s">
        <v>509</v>
      </c>
      <c r="C117" s="167">
        <v>0</v>
      </c>
      <c r="D117" s="168">
        <v>1</v>
      </c>
      <c r="E117" s="158"/>
      <c r="F117" s="922"/>
      <c r="G117" s="166" t="s">
        <v>509</v>
      </c>
      <c r="H117" s="167">
        <v>0</v>
      </c>
      <c r="I117" s="168">
        <v>0</v>
      </c>
      <c r="J117" s="158"/>
      <c r="K117" s="922"/>
      <c r="L117" s="166" t="s">
        <v>509</v>
      </c>
      <c r="M117" s="167">
        <v>0</v>
      </c>
      <c r="N117" s="168">
        <v>0</v>
      </c>
      <c r="O117" s="158"/>
      <c r="P117" s="922"/>
      <c r="Q117" s="166" t="s">
        <v>509</v>
      </c>
      <c r="R117" s="167">
        <v>0</v>
      </c>
      <c r="S117" s="168">
        <v>0</v>
      </c>
      <c r="T117" s="158"/>
      <c r="U117" s="922"/>
      <c r="V117" s="166" t="s">
        <v>509</v>
      </c>
      <c r="W117" s="167">
        <v>0</v>
      </c>
      <c r="X117" s="168">
        <v>0</v>
      </c>
      <c r="Y117" s="158"/>
      <c r="Z117" s="922"/>
      <c r="AA117" s="166" t="s">
        <v>509</v>
      </c>
      <c r="AB117" s="167">
        <v>0</v>
      </c>
      <c r="AC117" s="168">
        <v>0</v>
      </c>
      <c r="AD117" s="158"/>
      <c r="AE117" s="922"/>
      <c r="AF117" s="166" t="s">
        <v>509</v>
      </c>
      <c r="AG117" s="167">
        <v>0</v>
      </c>
      <c r="AH117" s="168">
        <v>0</v>
      </c>
      <c r="AI117" s="158"/>
      <c r="AJ117" s="937"/>
      <c r="AK117" s="155" t="s">
        <v>509</v>
      </c>
      <c r="AL117" s="153">
        <f t="shared" si="3"/>
        <v>0</v>
      </c>
      <c r="AM117" s="154">
        <f t="shared" si="4"/>
        <v>1</v>
      </c>
      <c r="AN117" s="146">
        <f t="shared" si="5"/>
        <v>1</v>
      </c>
    </row>
    <row r="118" spans="1:40" ht="34.799999999999997" thickBot="1" x14ac:dyDescent="0.35">
      <c r="A118" s="922"/>
      <c r="B118" s="166" t="s">
        <v>510</v>
      </c>
      <c r="C118" s="167">
        <v>0</v>
      </c>
      <c r="D118" s="168">
        <v>0</v>
      </c>
      <c r="E118" s="158"/>
      <c r="F118" s="922"/>
      <c r="G118" s="166" t="s">
        <v>510</v>
      </c>
      <c r="H118" s="167">
        <v>0</v>
      </c>
      <c r="I118" s="168">
        <v>0</v>
      </c>
      <c r="J118" s="158"/>
      <c r="K118" s="922"/>
      <c r="L118" s="166" t="s">
        <v>510</v>
      </c>
      <c r="M118" s="167">
        <v>0</v>
      </c>
      <c r="N118" s="168">
        <v>0</v>
      </c>
      <c r="O118" s="158"/>
      <c r="P118" s="922"/>
      <c r="Q118" s="166" t="s">
        <v>510</v>
      </c>
      <c r="R118" s="167">
        <v>0</v>
      </c>
      <c r="S118" s="168">
        <v>0</v>
      </c>
      <c r="T118" s="158"/>
      <c r="U118" s="922"/>
      <c r="V118" s="166" t="s">
        <v>510</v>
      </c>
      <c r="W118" s="167">
        <v>0</v>
      </c>
      <c r="X118" s="168">
        <v>0</v>
      </c>
      <c r="Y118" s="158"/>
      <c r="Z118" s="922"/>
      <c r="AA118" s="166" t="s">
        <v>510</v>
      </c>
      <c r="AB118" s="167">
        <v>0</v>
      </c>
      <c r="AC118" s="168">
        <v>0</v>
      </c>
      <c r="AD118" s="158"/>
      <c r="AE118" s="922"/>
      <c r="AF118" s="166" t="s">
        <v>510</v>
      </c>
      <c r="AG118" s="167">
        <v>0</v>
      </c>
      <c r="AH118" s="168">
        <v>0</v>
      </c>
      <c r="AI118" s="158"/>
      <c r="AJ118" s="937"/>
      <c r="AK118" s="155" t="s">
        <v>510</v>
      </c>
      <c r="AL118" s="153">
        <f t="shared" si="3"/>
        <v>0</v>
      </c>
      <c r="AM118" s="154">
        <f t="shared" si="4"/>
        <v>0</v>
      </c>
      <c r="AN118" s="146">
        <f t="shared" si="5"/>
        <v>0</v>
      </c>
    </row>
    <row r="119" spans="1:40" ht="46.2" thickBot="1" x14ac:dyDescent="0.35">
      <c r="A119" s="922"/>
      <c r="B119" s="166" t="s">
        <v>511</v>
      </c>
      <c r="C119" s="167">
        <v>0</v>
      </c>
      <c r="D119" s="168">
        <v>0</v>
      </c>
      <c r="E119" s="158"/>
      <c r="F119" s="922"/>
      <c r="G119" s="166" t="s">
        <v>511</v>
      </c>
      <c r="H119" s="167">
        <v>0</v>
      </c>
      <c r="I119" s="168">
        <v>0</v>
      </c>
      <c r="J119" s="158"/>
      <c r="K119" s="922"/>
      <c r="L119" s="166" t="s">
        <v>511</v>
      </c>
      <c r="M119" s="167">
        <v>0</v>
      </c>
      <c r="N119" s="168">
        <v>0</v>
      </c>
      <c r="O119" s="158"/>
      <c r="P119" s="922"/>
      <c r="Q119" s="166" t="s">
        <v>511</v>
      </c>
      <c r="R119" s="167">
        <v>0</v>
      </c>
      <c r="S119" s="168">
        <v>0</v>
      </c>
      <c r="T119" s="158"/>
      <c r="U119" s="922"/>
      <c r="V119" s="166" t="s">
        <v>511</v>
      </c>
      <c r="W119" s="167">
        <v>0</v>
      </c>
      <c r="X119" s="168">
        <v>0</v>
      </c>
      <c r="Y119" s="158"/>
      <c r="Z119" s="922"/>
      <c r="AA119" s="166" t="s">
        <v>511</v>
      </c>
      <c r="AB119" s="167">
        <v>0</v>
      </c>
      <c r="AC119" s="168">
        <v>0</v>
      </c>
      <c r="AD119" s="158"/>
      <c r="AE119" s="922"/>
      <c r="AF119" s="166" t="s">
        <v>511</v>
      </c>
      <c r="AG119" s="167">
        <v>0</v>
      </c>
      <c r="AH119" s="168">
        <v>0</v>
      </c>
      <c r="AI119" s="158"/>
      <c r="AJ119" s="937"/>
      <c r="AK119" s="155" t="s">
        <v>511</v>
      </c>
      <c r="AL119" s="153">
        <f t="shared" si="3"/>
        <v>0</v>
      </c>
      <c r="AM119" s="154">
        <f t="shared" si="4"/>
        <v>0</v>
      </c>
      <c r="AN119" s="146">
        <f t="shared" si="5"/>
        <v>0</v>
      </c>
    </row>
    <row r="120" spans="1:40" ht="34.799999999999997" thickBot="1" x14ac:dyDescent="0.35">
      <c r="A120" s="922"/>
      <c r="B120" s="166" t="s">
        <v>512</v>
      </c>
      <c r="C120" s="167">
        <v>1</v>
      </c>
      <c r="D120" s="168">
        <v>4</v>
      </c>
      <c r="E120" s="158"/>
      <c r="F120" s="922"/>
      <c r="G120" s="166" t="s">
        <v>512</v>
      </c>
      <c r="H120" s="167">
        <v>0</v>
      </c>
      <c r="I120" s="168">
        <v>1</v>
      </c>
      <c r="J120" s="158"/>
      <c r="K120" s="922"/>
      <c r="L120" s="166" t="s">
        <v>512</v>
      </c>
      <c r="M120" s="167">
        <v>0</v>
      </c>
      <c r="N120" s="168">
        <v>1</v>
      </c>
      <c r="O120" s="158"/>
      <c r="P120" s="922"/>
      <c r="Q120" s="166" t="s">
        <v>512</v>
      </c>
      <c r="R120" s="167">
        <v>0</v>
      </c>
      <c r="S120" s="168">
        <v>1</v>
      </c>
      <c r="T120" s="158"/>
      <c r="U120" s="922"/>
      <c r="V120" s="166" t="s">
        <v>512</v>
      </c>
      <c r="W120" s="167">
        <v>0</v>
      </c>
      <c r="X120" s="168">
        <v>0</v>
      </c>
      <c r="Y120" s="158"/>
      <c r="Z120" s="922"/>
      <c r="AA120" s="166" t="s">
        <v>512</v>
      </c>
      <c r="AB120" s="167">
        <v>0</v>
      </c>
      <c r="AC120" s="168">
        <v>0</v>
      </c>
      <c r="AD120" s="158"/>
      <c r="AE120" s="922"/>
      <c r="AF120" s="166" t="s">
        <v>512</v>
      </c>
      <c r="AG120" s="167">
        <v>0</v>
      </c>
      <c r="AH120" s="168">
        <v>0</v>
      </c>
      <c r="AI120" s="158"/>
      <c r="AJ120" s="937"/>
      <c r="AK120" s="155" t="s">
        <v>512</v>
      </c>
      <c r="AL120" s="153">
        <f t="shared" si="3"/>
        <v>1</v>
      </c>
      <c r="AM120" s="154">
        <f t="shared" si="4"/>
        <v>7</v>
      </c>
      <c r="AN120" s="146">
        <f t="shared" si="5"/>
        <v>8</v>
      </c>
    </row>
    <row r="121" spans="1:40" ht="103.2" thickBot="1" x14ac:dyDescent="0.35">
      <c r="A121" s="922"/>
      <c r="B121" s="166" t="s">
        <v>513</v>
      </c>
      <c r="C121" s="167">
        <v>0</v>
      </c>
      <c r="D121" s="168">
        <v>0</v>
      </c>
      <c r="E121" s="158"/>
      <c r="F121" s="922"/>
      <c r="G121" s="166" t="s">
        <v>513</v>
      </c>
      <c r="H121" s="167">
        <v>0</v>
      </c>
      <c r="I121" s="168">
        <v>0</v>
      </c>
      <c r="J121" s="158"/>
      <c r="K121" s="922"/>
      <c r="L121" s="166" t="s">
        <v>513</v>
      </c>
      <c r="M121" s="167">
        <v>0</v>
      </c>
      <c r="N121" s="168">
        <v>0</v>
      </c>
      <c r="O121" s="158"/>
      <c r="P121" s="922"/>
      <c r="Q121" s="166" t="s">
        <v>513</v>
      </c>
      <c r="R121" s="167">
        <v>0</v>
      </c>
      <c r="S121" s="168">
        <v>0</v>
      </c>
      <c r="T121" s="158"/>
      <c r="U121" s="922"/>
      <c r="V121" s="166" t="s">
        <v>513</v>
      </c>
      <c r="W121" s="167">
        <v>0</v>
      </c>
      <c r="X121" s="168">
        <v>0</v>
      </c>
      <c r="Y121" s="158"/>
      <c r="Z121" s="922"/>
      <c r="AA121" s="166" t="s">
        <v>513</v>
      </c>
      <c r="AB121" s="167">
        <v>0</v>
      </c>
      <c r="AC121" s="168">
        <v>0</v>
      </c>
      <c r="AD121" s="158"/>
      <c r="AE121" s="922"/>
      <c r="AF121" s="166" t="s">
        <v>513</v>
      </c>
      <c r="AG121" s="167">
        <v>0</v>
      </c>
      <c r="AH121" s="168">
        <v>0</v>
      </c>
      <c r="AI121" s="158"/>
      <c r="AJ121" s="937"/>
      <c r="AK121" s="155" t="s">
        <v>513</v>
      </c>
      <c r="AL121" s="153">
        <f t="shared" si="3"/>
        <v>0</v>
      </c>
      <c r="AM121" s="154">
        <f t="shared" si="4"/>
        <v>0</v>
      </c>
      <c r="AN121" s="146">
        <f t="shared" si="5"/>
        <v>0</v>
      </c>
    </row>
    <row r="122" spans="1:40" ht="46.2" thickBot="1" x14ac:dyDescent="0.35">
      <c r="A122" s="922"/>
      <c r="B122" s="166" t="s">
        <v>514</v>
      </c>
      <c r="C122" s="167">
        <v>0</v>
      </c>
      <c r="D122" s="168">
        <v>0</v>
      </c>
      <c r="E122" s="158"/>
      <c r="F122" s="922"/>
      <c r="G122" s="166" t="s">
        <v>514</v>
      </c>
      <c r="H122" s="167">
        <v>0</v>
      </c>
      <c r="I122" s="168">
        <v>0</v>
      </c>
      <c r="J122" s="158"/>
      <c r="K122" s="922"/>
      <c r="L122" s="166" t="s">
        <v>514</v>
      </c>
      <c r="M122" s="167">
        <v>0</v>
      </c>
      <c r="N122" s="168">
        <v>0</v>
      </c>
      <c r="O122" s="158"/>
      <c r="P122" s="922"/>
      <c r="Q122" s="166" t="s">
        <v>514</v>
      </c>
      <c r="R122" s="167">
        <v>0</v>
      </c>
      <c r="S122" s="168">
        <v>0</v>
      </c>
      <c r="T122" s="158"/>
      <c r="U122" s="922"/>
      <c r="V122" s="166" t="s">
        <v>514</v>
      </c>
      <c r="W122" s="167">
        <v>0</v>
      </c>
      <c r="X122" s="168">
        <v>0</v>
      </c>
      <c r="Y122" s="158"/>
      <c r="Z122" s="922"/>
      <c r="AA122" s="166" t="s">
        <v>514</v>
      </c>
      <c r="AB122" s="167">
        <v>0</v>
      </c>
      <c r="AC122" s="168">
        <v>0</v>
      </c>
      <c r="AD122" s="158"/>
      <c r="AE122" s="922"/>
      <c r="AF122" s="166" t="s">
        <v>514</v>
      </c>
      <c r="AG122" s="167">
        <v>0</v>
      </c>
      <c r="AH122" s="168">
        <v>0</v>
      </c>
      <c r="AI122" s="158"/>
      <c r="AJ122" s="937"/>
      <c r="AK122" s="155" t="s">
        <v>514</v>
      </c>
      <c r="AL122" s="153">
        <f t="shared" si="3"/>
        <v>0</v>
      </c>
      <c r="AM122" s="154">
        <f t="shared" si="4"/>
        <v>0</v>
      </c>
      <c r="AN122" s="146">
        <f t="shared" si="5"/>
        <v>0</v>
      </c>
    </row>
    <row r="123" spans="1:40" ht="80.400000000000006" thickBot="1" x14ac:dyDescent="0.35">
      <c r="A123" s="922"/>
      <c r="B123" s="166" t="s">
        <v>515</v>
      </c>
      <c r="C123" s="167">
        <v>1</v>
      </c>
      <c r="D123" s="168">
        <v>2</v>
      </c>
      <c r="E123" s="158"/>
      <c r="F123" s="922"/>
      <c r="G123" s="166" t="s">
        <v>515</v>
      </c>
      <c r="H123" s="167">
        <v>0</v>
      </c>
      <c r="I123" s="168">
        <v>0</v>
      </c>
      <c r="J123" s="158"/>
      <c r="K123" s="922"/>
      <c r="L123" s="166" t="s">
        <v>515</v>
      </c>
      <c r="M123" s="167">
        <v>0</v>
      </c>
      <c r="N123" s="168">
        <v>0</v>
      </c>
      <c r="O123" s="158"/>
      <c r="P123" s="922"/>
      <c r="Q123" s="166" t="s">
        <v>515</v>
      </c>
      <c r="R123" s="167">
        <v>0</v>
      </c>
      <c r="S123" s="168">
        <v>0</v>
      </c>
      <c r="T123" s="158"/>
      <c r="U123" s="922"/>
      <c r="V123" s="166" t="s">
        <v>515</v>
      </c>
      <c r="W123" s="167">
        <v>0</v>
      </c>
      <c r="X123" s="168">
        <v>0</v>
      </c>
      <c r="Y123" s="158"/>
      <c r="Z123" s="922"/>
      <c r="AA123" s="166" t="s">
        <v>515</v>
      </c>
      <c r="AB123" s="167">
        <v>0</v>
      </c>
      <c r="AC123" s="168">
        <v>0</v>
      </c>
      <c r="AD123" s="158"/>
      <c r="AE123" s="922"/>
      <c r="AF123" s="166" t="s">
        <v>515</v>
      </c>
      <c r="AG123" s="167">
        <v>0</v>
      </c>
      <c r="AH123" s="168">
        <v>0</v>
      </c>
      <c r="AI123" s="158"/>
      <c r="AJ123" s="937"/>
      <c r="AK123" s="155" t="s">
        <v>515</v>
      </c>
      <c r="AL123" s="153">
        <f t="shared" si="3"/>
        <v>1</v>
      </c>
      <c r="AM123" s="154">
        <f t="shared" si="4"/>
        <v>2</v>
      </c>
      <c r="AN123" s="146">
        <f t="shared" si="5"/>
        <v>3</v>
      </c>
    </row>
    <row r="124" spans="1:40" ht="23.4" thickBot="1" x14ac:dyDescent="0.35">
      <c r="A124" s="922"/>
      <c r="B124" s="166" t="s">
        <v>516</v>
      </c>
      <c r="C124" s="167">
        <v>0</v>
      </c>
      <c r="D124" s="168">
        <v>0</v>
      </c>
      <c r="E124" s="158"/>
      <c r="F124" s="922"/>
      <c r="G124" s="166" t="s">
        <v>516</v>
      </c>
      <c r="H124" s="167">
        <v>0</v>
      </c>
      <c r="I124" s="168">
        <v>0</v>
      </c>
      <c r="J124" s="158"/>
      <c r="K124" s="922"/>
      <c r="L124" s="166" t="s">
        <v>516</v>
      </c>
      <c r="M124" s="167">
        <v>0</v>
      </c>
      <c r="N124" s="168">
        <v>0</v>
      </c>
      <c r="O124" s="158"/>
      <c r="P124" s="922"/>
      <c r="Q124" s="166" t="s">
        <v>516</v>
      </c>
      <c r="R124" s="167">
        <v>0</v>
      </c>
      <c r="S124" s="168">
        <v>0</v>
      </c>
      <c r="T124" s="158"/>
      <c r="U124" s="922"/>
      <c r="V124" s="166" t="s">
        <v>516</v>
      </c>
      <c r="W124" s="167">
        <v>0</v>
      </c>
      <c r="X124" s="168">
        <v>0</v>
      </c>
      <c r="Y124" s="158"/>
      <c r="Z124" s="922"/>
      <c r="AA124" s="166" t="s">
        <v>516</v>
      </c>
      <c r="AB124" s="167">
        <v>0</v>
      </c>
      <c r="AC124" s="168">
        <v>0</v>
      </c>
      <c r="AD124" s="158"/>
      <c r="AE124" s="922"/>
      <c r="AF124" s="166" t="s">
        <v>516</v>
      </c>
      <c r="AG124" s="167">
        <v>0</v>
      </c>
      <c r="AH124" s="168">
        <v>0</v>
      </c>
      <c r="AI124" s="158"/>
      <c r="AJ124" s="937"/>
      <c r="AK124" s="155" t="s">
        <v>516</v>
      </c>
      <c r="AL124" s="153">
        <f t="shared" si="3"/>
        <v>0</v>
      </c>
      <c r="AM124" s="154">
        <f t="shared" si="4"/>
        <v>0</v>
      </c>
      <c r="AN124" s="146">
        <f t="shared" si="5"/>
        <v>0</v>
      </c>
    </row>
    <row r="125" spans="1:40" ht="34.799999999999997" thickBot="1" x14ac:dyDescent="0.35">
      <c r="A125" s="922"/>
      <c r="B125" s="166" t="s">
        <v>517</v>
      </c>
      <c r="C125" s="167">
        <v>1</v>
      </c>
      <c r="D125" s="168">
        <v>2</v>
      </c>
      <c r="E125" s="158"/>
      <c r="F125" s="922"/>
      <c r="G125" s="166" t="s">
        <v>517</v>
      </c>
      <c r="H125" s="167">
        <v>0</v>
      </c>
      <c r="I125" s="168">
        <v>1</v>
      </c>
      <c r="J125" s="158"/>
      <c r="K125" s="922"/>
      <c r="L125" s="166" t="s">
        <v>517</v>
      </c>
      <c r="M125" s="167">
        <v>0</v>
      </c>
      <c r="N125" s="168">
        <v>0</v>
      </c>
      <c r="O125" s="158"/>
      <c r="P125" s="922"/>
      <c r="Q125" s="166" t="s">
        <v>517</v>
      </c>
      <c r="R125" s="167">
        <v>0</v>
      </c>
      <c r="S125" s="168">
        <v>0</v>
      </c>
      <c r="T125" s="158"/>
      <c r="U125" s="922"/>
      <c r="V125" s="166" t="s">
        <v>517</v>
      </c>
      <c r="W125" s="167">
        <v>0</v>
      </c>
      <c r="X125" s="168">
        <v>0</v>
      </c>
      <c r="Y125" s="158"/>
      <c r="Z125" s="922"/>
      <c r="AA125" s="166" t="s">
        <v>517</v>
      </c>
      <c r="AB125" s="167">
        <v>0</v>
      </c>
      <c r="AC125" s="168">
        <v>0</v>
      </c>
      <c r="AD125" s="158"/>
      <c r="AE125" s="922"/>
      <c r="AF125" s="166" t="s">
        <v>517</v>
      </c>
      <c r="AG125" s="167">
        <v>0</v>
      </c>
      <c r="AH125" s="168">
        <v>0</v>
      </c>
      <c r="AI125" s="158"/>
      <c r="AJ125" s="937"/>
      <c r="AK125" s="155" t="s">
        <v>517</v>
      </c>
      <c r="AL125" s="153">
        <f t="shared" si="3"/>
        <v>1</v>
      </c>
      <c r="AM125" s="154">
        <f t="shared" si="4"/>
        <v>3</v>
      </c>
      <c r="AN125" s="146">
        <f t="shared" si="5"/>
        <v>4</v>
      </c>
    </row>
    <row r="126" spans="1:40" ht="23.4" thickBot="1" x14ac:dyDescent="0.35">
      <c r="A126" s="922"/>
      <c r="B126" s="166" t="s">
        <v>518</v>
      </c>
      <c r="C126" s="167">
        <v>0</v>
      </c>
      <c r="D126" s="168">
        <v>0</v>
      </c>
      <c r="E126" s="158"/>
      <c r="F126" s="922"/>
      <c r="G126" s="166" t="s">
        <v>518</v>
      </c>
      <c r="H126" s="167">
        <v>0</v>
      </c>
      <c r="I126" s="168">
        <v>0</v>
      </c>
      <c r="J126" s="158"/>
      <c r="K126" s="922"/>
      <c r="L126" s="166" t="s">
        <v>518</v>
      </c>
      <c r="M126" s="167">
        <v>0</v>
      </c>
      <c r="N126" s="168">
        <v>0</v>
      </c>
      <c r="O126" s="158"/>
      <c r="P126" s="922"/>
      <c r="Q126" s="166" t="s">
        <v>518</v>
      </c>
      <c r="R126" s="167">
        <v>0</v>
      </c>
      <c r="S126" s="168">
        <v>0</v>
      </c>
      <c r="T126" s="158"/>
      <c r="U126" s="922"/>
      <c r="V126" s="166" t="s">
        <v>518</v>
      </c>
      <c r="W126" s="167">
        <v>0</v>
      </c>
      <c r="X126" s="168">
        <v>0</v>
      </c>
      <c r="Y126" s="158"/>
      <c r="Z126" s="922"/>
      <c r="AA126" s="166" t="s">
        <v>518</v>
      </c>
      <c r="AB126" s="167">
        <v>0</v>
      </c>
      <c r="AC126" s="168">
        <v>0</v>
      </c>
      <c r="AD126" s="158"/>
      <c r="AE126" s="922"/>
      <c r="AF126" s="166" t="s">
        <v>518</v>
      </c>
      <c r="AG126" s="167">
        <v>0</v>
      </c>
      <c r="AH126" s="168">
        <v>0</v>
      </c>
      <c r="AI126" s="158"/>
      <c r="AJ126" s="937"/>
      <c r="AK126" s="155" t="s">
        <v>518</v>
      </c>
      <c r="AL126" s="153">
        <f t="shared" si="3"/>
        <v>0</v>
      </c>
      <c r="AM126" s="154">
        <f t="shared" si="4"/>
        <v>0</v>
      </c>
      <c r="AN126" s="146">
        <f t="shared" si="5"/>
        <v>0</v>
      </c>
    </row>
    <row r="127" spans="1:40" ht="34.799999999999997" thickBot="1" x14ac:dyDescent="0.35">
      <c r="A127" s="922"/>
      <c r="B127" s="166" t="s">
        <v>519</v>
      </c>
      <c r="C127" s="167">
        <v>0</v>
      </c>
      <c r="D127" s="168">
        <v>0</v>
      </c>
      <c r="E127" s="158"/>
      <c r="F127" s="922"/>
      <c r="G127" s="166" t="s">
        <v>519</v>
      </c>
      <c r="H127" s="167">
        <v>0</v>
      </c>
      <c r="I127" s="168">
        <v>0</v>
      </c>
      <c r="J127" s="158"/>
      <c r="K127" s="922"/>
      <c r="L127" s="166" t="s">
        <v>519</v>
      </c>
      <c r="M127" s="167">
        <v>0</v>
      </c>
      <c r="N127" s="168">
        <v>0</v>
      </c>
      <c r="O127" s="158"/>
      <c r="P127" s="922"/>
      <c r="Q127" s="166" t="s">
        <v>519</v>
      </c>
      <c r="R127" s="167">
        <v>0</v>
      </c>
      <c r="S127" s="168">
        <v>0</v>
      </c>
      <c r="T127" s="158"/>
      <c r="U127" s="922"/>
      <c r="V127" s="166" t="s">
        <v>519</v>
      </c>
      <c r="W127" s="167">
        <v>0</v>
      </c>
      <c r="X127" s="168">
        <v>0</v>
      </c>
      <c r="Y127" s="158"/>
      <c r="Z127" s="922"/>
      <c r="AA127" s="166" t="s">
        <v>519</v>
      </c>
      <c r="AB127" s="167">
        <v>0</v>
      </c>
      <c r="AC127" s="168">
        <v>0</v>
      </c>
      <c r="AD127" s="158"/>
      <c r="AE127" s="922"/>
      <c r="AF127" s="166" t="s">
        <v>519</v>
      </c>
      <c r="AG127" s="167">
        <v>0</v>
      </c>
      <c r="AH127" s="168">
        <v>0</v>
      </c>
      <c r="AI127" s="158"/>
      <c r="AJ127" s="937"/>
      <c r="AK127" s="155" t="s">
        <v>519</v>
      </c>
      <c r="AL127" s="153">
        <f t="shared" si="3"/>
        <v>0</v>
      </c>
      <c r="AM127" s="154">
        <f t="shared" si="4"/>
        <v>0</v>
      </c>
      <c r="AN127" s="146">
        <f t="shared" si="5"/>
        <v>0</v>
      </c>
    </row>
    <row r="128" spans="1:40" ht="34.799999999999997" thickBot="1" x14ac:dyDescent="0.35">
      <c r="A128" s="922"/>
      <c r="B128" s="166" t="s">
        <v>520</v>
      </c>
      <c r="C128" s="167">
        <v>0</v>
      </c>
      <c r="D128" s="168">
        <v>0</v>
      </c>
      <c r="E128" s="158"/>
      <c r="F128" s="922"/>
      <c r="G128" s="166" t="s">
        <v>520</v>
      </c>
      <c r="H128" s="167">
        <v>0</v>
      </c>
      <c r="I128" s="168">
        <v>0</v>
      </c>
      <c r="J128" s="158"/>
      <c r="K128" s="922"/>
      <c r="L128" s="166" t="s">
        <v>520</v>
      </c>
      <c r="M128" s="167">
        <v>0</v>
      </c>
      <c r="N128" s="168">
        <v>0</v>
      </c>
      <c r="O128" s="158"/>
      <c r="P128" s="922"/>
      <c r="Q128" s="166" t="s">
        <v>520</v>
      </c>
      <c r="R128" s="167">
        <v>0</v>
      </c>
      <c r="S128" s="168">
        <v>0</v>
      </c>
      <c r="T128" s="158"/>
      <c r="U128" s="922"/>
      <c r="V128" s="166" t="s">
        <v>520</v>
      </c>
      <c r="W128" s="167">
        <v>0</v>
      </c>
      <c r="X128" s="168">
        <v>0</v>
      </c>
      <c r="Y128" s="158"/>
      <c r="Z128" s="922"/>
      <c r="AA128" s="166" t="s">
        <v>520</v>
      </c>
      <c r="AB128" s="167">
        <v>0</v>
      </c>
      <c r="AC128" s="168">
        <v>0</v>
      </c>
      <c r="AD128" s="158"/>
      <c r="AE128" s="922"/>
      <c r="AF128" s="166" t="s">
        <v>520</v>
      </c>
      <c r="AG128" s="167">
        <v>0</v>
      </c>
      <c r="AH128" s="168">
        <v>0</v>
      </c>
      <c r="AI128" s="158"/>
      <c r="AJ128" s="937"/>
      <c r="AK128" s="155" t="s">
        <v>520</v>
      </c>
      <c r="AL128" s="153">
        <f t="shared" si="3"/>
        <v>0</v>
      </c>
      <c r="AM128" s="154">
        <f t="shared" si="4"/>
        <v>0</v>
      </c>
      <c r="AN128" s="146">
        <f t="shared" si="5"/>
        <v>0</v>
      </c>
    </row>
    <row r="129" spans="1:40" ht="34.799999999999997" thickBot="1" x14ac:dyDescent="0.35">
      <c r="A129" s="922"/>
      <c r="B129" s="166" t="s">
        <v>521</v>
      </c>
      <c r="C129" s="167">
        <v>0</v>
      </c>
      <c r="D129" s="168">
        <v>0</v>
      </c>
      <c r="E129" s="158"/>
      <c r="F129" s="922"/>
      <c r="G129" s="166" t="s">
        <v>521</v>
      </c>
      <c r="H129" s="167">
        <v>0</v>
      </c>
      <c r="I129" s="168">
        <v>1</v>
      </c>
      <c r="J129" s="158"/>
      <c r="K129" s="922"/>
      <c r="L129" s="166" t="s">
        <v>521</v>
      </c>
      <c r="M129" s="167">
        <v>0</v>
      </c>
      <c r="N129" s="168">
        <v>0</v>
      </c>
      <c r="O129" s="158"/>
      <c r="P129" s="922"/>
      <c r="Q129" s="166" t="s">
        <v>521</v>
      </c>
      <c r="R129" s="167">
        <v>0</v>
      </c>
      <c r="S129" s="168">
        <v>0</v>
      </c>
      <c r="T129" s="158"/>
      <c r="U129" s="922"/>
      <c r="V129" s="166" t="s">
        <v>521</v>
      </c>
      <c r="W129" s="167">
        <v>0</v>
      </c>
      <c r="X129" s="168">
        <v>0</v>
      </c>
      <c r="Y129" s="158"/>
      <c r="Z129" s="922"/>
      <c r="AA129" s="166" t="s">
        <v>521</v>
      </c>
      <c r="AB129" s="167">
        <v>0</v>
      </c>
      <c r="AC129" s="168">
        <v>0</v>
      </c>
      <c r="AD129" s="158"/>
      <c r="AE129" s="922"/>
      <c r="AF129" s="166" t="s">
        <v>521</v>
      </c>
      <c r="AG129" s="167">
        <v>0</v>
      </c>
      <c r="AH129" s="168">
        <v>0</v>
      </c>
      <c r="AI129" s="158"/>
      <c r="AJ129" s="937"/>
      <c r="AK129" s="155" t="s">
        <v>521</v>
      </c>
      <c r="AL129" s="153">
        <f t="shared" si="3"/>
        <v>0</v>
      </c>
      <c r="AM129" s="154">
        <f t="shared" si="4"/>
        <v>1</v>
      </c>
      <c r="AN129" s="146">
        <f t="shared" si="5"/>
        <v>1</v>
      </c>
    </row>
    <row r="130" spans="1:40" ht="46.2" thickBot="1" x14ac:dyDescent="0.35">
      <c r="A130" s="922"/>
      <c r="B130" s="166" t="s">
        <v>522</v>
      </c>
      <c r="C130" s="167">
        <v>0</v>
      </c>
      <c r="D130" s="168">
        <v>0</v>
      </c>
      <c r="E130" s="158"/>
      <c r="F130" s="922"/>
      <c r="G130" s="166" t="s">
        <v>522</v>
      </c>
      <c r="H130" s="167">
        <v>0</v>
      </c>
      <c r="I130" s="168">
        <v>0</v>
      </c>
      <c r="J130" s="158"/>
      <c r="K130" s="922"/>
      <c r="L130" s="166" t="s">
        <v>522</v>
      </c>
      <c r="M130" s="167">
        <v>0</v>
      </c>
      <c r="N130" s="168">
        <v>0</v>
      </c>
      <c r="O130" s="158"/>
      <c r="P130" s="922"/>
      <c r="Q130" s="166" t="s">
        <v>522</v>
      </c>
      <c r="R130" s="167">
        <v>0</v>
      </c>
      <c r="S130" s="168">
        <v>0</v>
      </c>
      <c r="T130" s="158"/>
      <c r="U130" s="922"/>
      <c r="V130" s="166" t="s">
        <v>522</v>
      </c>
      <c r="W130" s="167">
        <v>0</v>
      </c>
      <c r="X130" s="168">
        <v>0</v>
      </c>
      <c r="Y130" s="158"/>
      <c r="Z130" s="922"/>
      <c r="AA130" s="166" t="s">
        <v>522</v>
      </c>
      <c r="AB130" s="167">
        <v>0</v>
      </c>
      <c r="AC130" s="168">
        <v>0</v>
      </c>
      <c r="AD130" s="158"/>
      <c r="AE130" s="922"/>
      <c r="AF130" s="166" t="s">
        <v>522</v>
      </c>
      <c r="AG130" s="167">
        <v>0</v>
      </c>
      <c r="AH130" s="168">
        <v>0</v>
      </c>
      <c r="AI130" s="158"/>
      <c r="AJ130" s="937"/>
      <c r="AK130" s="155" t="s">
        <v>522</v>
      </c>
      <c r="AL130" s="153">
        <f t="shared" si="3"/>
        <v>0</v>
      </c>
      <c r="AM130" s="154">
        <f t="shared" si="4"/>
        <v>0</v>
      </c>
      <c r="AN130" s="146">
        <f t="shared" si="5"/>
        <v>0</v>
      </c>
    </row>
    <row r="131" spans="1:40" ht="46.2" thickBot="1" x14ac:dyDescent="0.35">
      <c r="A131" s="922"/>
      <c r="B131" s="166" t="s">
        <v>523</v>
      </c>
      <c r="C131" s="167">
        <v>0</v>
      </c>
      <c r="D131" s="168">
        <v>0</v>
      </c>
      <c r="E131" s="158"/>
      <c r="F131" s="922"/>
      <c r="G131" s="166" t="s">
        <v>523</v>
      </c>
      <c r="H131" s="167">
        <v>0</v>
      </c>
      <c r="I131" s="168">
        <v>0</v>
      </c>
      <c r="J131" s="158"/>
      <c r="K131" s="922"/>
      <c r="L131" s="166" t="s">
        <v>523</v>
      </c>
      <c r="M131" s="167">
        <v>0</v>
      </c>
      <c r="N131" s="168">
        <v>0</v>
      </c>
      <c r="O131" s="158"/>
      <c r="P131" s="922"/>
      <c r="Q131" s="166" t="s">
        <v>523</v>
      </c>
      <c r="R131" s="167">
        <v>0</v>
      </c>
      <c r="S131" s="168">
        <v>0</v>
      </c>
      <c r="T131" s="158"/>
      <c r="U131" s="922"/>
      <c r="V131" s="166" t="s">
        <v>523</v>
      </c>
      <c r="W131" s="167">
        <v>0</v>
      </c>
      <c r="X131" s="168">
        <v>0</v>
      </c>
      <c r="Y131" s="158"/>
      <c r="Z131" s="922"/>
      <c r="AA131" s="166" t="s">
        <v>523</v>
      </c>
      <c r="AB131" s="167">
        <v>0</v>
      </c>
      <c r="AC131" s="168">
        <v>0</v>
      </c>
      <c r="AD131" s="158"/>
      <c r="AE131" s="922"/>
      <c r="AF131" s="166" t="s">
        <v>523</v>
      </c>
      <c r="AG131" s="167">
        <v>0</v>
      </c>
      <c r="AH131" s="168">
        <v>0</v>
      </c>
      <c r="AI131" s="158"/>
      <c r="AJ131" s="937"/>
      <c r="AK131" s="155" t="s">
        <v>523</v>
      </c>
      <c r="AL131" s="153">
        <f t="shared" si="3"/>
        <v>0</v>
      </c>
      <c r="AM131" s="154">
        <f t="shared" si="4"/>
        <v>0</v>
      </c>
      <c r="AN131" s="146">
        <f t="shared" si="5"/>
        <v>0</v>
      </c>
    </row>
    <row r="132" spans="1:40" ht="57.6" thickBot="1" x14ac:dyDescent="0.35">
      <c r="A132" s="922"/>
      <c r="B132" s="166" t="s">
        <v>524</v>
      </c>
      <c r="C132" s="167">
        <v>0</v>
      </c>
      <c r="D132" s="168">
        <v>0</v>
      </c>
      <c r="E132" s="158"/>
      <c r="F132" s="922"/>
      <c r="G132" s="166" t="s">
        <v>524</v>
      </c>
      <c r="H132" s="167">
        <v>0</v>
      </c>
      <c r="I132" s="168">
        <v>0</v>
      </c>
      <c r="J132" s="158"/>
      <c r="K132" s="922"/>
      <c r="L132" s="166" t="s">
        <v>524</v>
      </c>
      <c r="M132" s="167">
        <v>0</v>
      </c>
      <c r="N132" s="168">
        <v>0</v>
      </c>
      <c r="O132" s="158"/>
      <c r="P132" s="922"/>
      <c r="Q132" s="166" t="s">
        <v>524</v>
      </c>
      <c r="R132" s="167">
        <v>0</v>
      </c>
      <c r="S132" s="168">
        <v>0</v>
      </c>
      <c r="T132" s="158"/>
      <c r="U132" s="922"/>
      <c r="V132" s="166" t="s">
        <v>524</v>
      </c>
      <c r="W132" s="167">
        <v>0</v>
      </c>
      <c r="X132" s="168">
        <v>0</v>
      </c>
      <c r="Y132" s="158"/>
      <c r="Z132" s="922"/>
      <c r="AA132" s="166" t="s">
        <v>524</v>
      </c>
      <c r="AB132" s="167">
        <v>0</v>
      </c>
      <c r="AC132" s="168">
        <v>0</v>
      </c>
      <c r="AD132" s="158"/>
      <c r="AE132" s="922"/>
      <c r="AF132" s="166" t="s">
        <v>524</v>
      </c>
      <c r="AG132" s="167">
        <v>0</v>
      </c>
      <c r="AH132" s="168">
        <v>0</v>
      </c>
      <c r="AI132" s="158"/>
      <c r="AJ132" s="937"/>
      <c r="AK132" s="155" t="s">
        <v>524</v>
      </c>
      <c r="AL132" s="153">
        <f t="shared" si="3"/>
        <v>0</v>
      </c>
      <c r="AM132" s="154">
        <f t="shared" si="4"/>
        <v>0</v>
      </c>
      <c r="AN132" s="146">
        <f t="shared" si="5"/>
        <v>0</v>
      </c>
    </row>
    <row r="133" spans="1:40" ht="69" thickBot="1" x14ac:dyDescent="0.35">
      <c r="A133" s="922"/>
      <c r="B133" s="166" t="s">
        <v>525</v>
      </c>
      <c r="C133" s="167">
        <v>0</v>
      </c>
      <c r="D133" s="168">
        <v>14</v>
      </c>
      <c r="E133" s="158"/>
      <c r="F133" s="922"/>
      <c r="G133" s="166" t="s">
        <v>525</v>
      </c>
      <c r="H133" s="167">
        <v>0</v>
      </c>
      <c r="I133" s="168">
        <v>3</v>
      </c>
      <c r="J133" s="158"/>
      <c r="K133" s="922"/>
      <c r="L133" s="166" t="s">
        <v>525</v>
      </c>
      <c r="M133" s="167">
        <v>0</v>
      </c>
      <c r="N133" s="168">
        <v>1</v>
      </c>
      <c r="O133" s="158"/>
      <c r="P133" s="922"/>
      <c r="Q133" s="166" t="s">
        <v>525</v>
      </c>
      <c r="R133" s="167">
        <v>0</v>
      </c>
      <c r="S133" s="168">
        <v>0</v>
      </c>
      <c r="T133" s="158"/>
      <c r="U133" s="922"/>
      <c r="V133" s="166" t="s">
        <v>525</v>
      </c>
      <c r="W133" s="167">
        <v>0</v>
      </c>
      <c r="X133" s="168">
        <v>0</v>
      </c>
      <c r="Y133" s="158"/>
      <c r="Z133" s="922"/>
      <c r="AA133" s="166" t="s">
        <v>525</v>
      </c>
      <c r="AB133" s="167">
        <v>0</v>
      </c>
      <c r="AC133" s="168">
        <v>1</v>
      </c>
      <c r="AD133" s="158"/>
      <c r="AE133" s="922"/>
      <c r="AF133" s="166" t="s">
        <v>525</v>
      </c>
      <c r="AG133" s="167">
        <v>0</v>
      </c>
      <c r="AH133" s="168">
        <v>0</v>
      </c>
      <c r="AI133" s="158"/>
      <c r="AJ133" s="937"/>
      <c r="AK133" s="155" t="s">
        <v>525</v>
      </c>
      <c r="AL133" s="153">
        <f t="shared" si="3"/>
        <v>0</v>
      </c>
      <c r="AM133" s="154">
        <f t="shared" si="4"/>
        <v>19</v>
      </c>
      <c r="AN133" s="146">
        <f t="shared" si="5"/>
        <v>19</v>
      </c>
    </row>
    <row r="134" spans="1:40" ht="34.799999999999997" thickBot="1" x14ac:dyDescent="0.35">
      <c r="A134" s="922"/>
      <c r="B134" s="166" t="s">
        <v>526</v>
      </c>
      <c r="C134" s="167">
        <v>0</v>
      </c>
      <c r="D134" s="168">
        <v>0</v>
      </c>
      <c r="E134" s="158"/>
      <c r="F134" s="922"/>
      <c r="G134" s="166" t="s">
        <v>526</v>
      </c>
      <c r="H134" s="167">
        <v>0</v>
      </c>
      <c r="I134" s="168">
        <v>0</v>
      </c>
      <c r="J134" s="158"/>
      <c r="K134" s="922"/>
      <c r="L134" s="166" t="s">
        <v>526</v>
      </c>
      <c r="M134" s="167">
        <v>0</v>
      </c>
      <c r="N134" s="168">
        <v>0</v>
      </c>
      <c r="O134" s="158"/>
      <c r="P134" s="922"/>
      <c r="Q134" s="166" t="s">
        <v>526</v>
      </c>
      <c r="R134" s="167">
        <v>0</v>
      </c>
      <c r="S134" s="168">
        <v>0</v>
      </c>
      <c r="T134" s="158"/>
      <c r="U134" s="922"/>
      <c r="V134" s="166" t="s">
        <v>526</v>
      </c>
      <c r="W134" s="167">
        <v>0</v>
      </c>
      <c r="X134" s="168">
        <v>0</v>
      </c>
      <c r="Y134" s="158"/>
      <c r="Z134" s="922"/>
      <c r="AA134" s="166" t="s">
        <v>526</v>
      </c>
      <c r="AB134" s="167">
        <v>0</v>
      </c>
      <c r="AC134" s="168">
        <v>0</v>
      </c>
      <c r="AD134" s="158"/>
      <c r="AE134" s="922"/>
      <c r="AF134" s="166" t="s">
        <v>526</v>
      </c>
      <c r="AG134" s="167">
        <v>0</v>
      </c>
      <c r="AH134" s="168">
        <v>0</v>
      </c>
      <c r="AI134" s="158"/>
      <c r="AJ134" s="937"/>
      <c r="AK134" s="155" t="s">
        <v>526</v>
      </c>
      <c r="AL134" s="153">
        <f t="shared" ref="AL134:AL177" si="6">C134+H134+M134+W134+AB134+AG134</f>
        <v>0</v>
      </c>
      <c r="AM134" s="154">
        <f t="shared" ref="AM134:AM177" si="7">D134+I134+N134+S134+X134+AC134+AH134</f>
        <v>0</v>
      </c>
      <c r="AN134" s="146">
        <f t="shared" ref="AN134:AN177" si="8">SUM(AL134:AM134)</f>
        <v>0</v>
      </c>
    </row>
    <row r="135" spans="1:40" ht="69" thickBot="1" x14ac:dyDescent="0.35">
      <c r="A135" s="922"/>
      <c r="B135" s="166" t="s">
        <v>527</v>
      </c>
      <c r="C135" s="167">
        <v>0</v>
      </c>
      <c r="D135" s="168">
        <v>1</v>
      </c>
      <c r="E135" s="158"/>
      <c r="F135" s="922"/>
      <c r="G135" s="166" t="s">
        <v>527</v>
      </c>
      <c r="H135" s="167">
        <v>0</v>
      </c>
      <c r="I135" s="168">
        <v>1</v>
      </c>
      <c r="J135" s="158"/>
      <c r="K135" s="922"/>
      <c r="L135" s="166" t="s">
        <v>527</v>
      </c>
      <c r="M135" s="167">
        <v>0</v>
      </c>
      <c r="N135" s="168">
        <v>0</v>
      </c>
      <c r="O135" s="158"/>
      <c r="P135" s="922"/>
      <c r="Q135" s="166" t="s">
        <v>527</v>
      </c>
      <c r="R135" s="167">
        <v>0</v>
      </c>
      <c r="S135" s="168">
        <v>0</v>
      </c>
      <c r="T135" s="158"/>
      <c r="U135" s="922"/>
      <c r="V135" s="166" t="s">
        <v>527</v>
      </c>
      <c r="W135" s="167">
        <v>0</v>
      </c>
      <c r="X135" s="168">
        <v>0</v>
      </c>
      <c r="Y135" s="158"/>
      <c r="Z135" s="922"/>
      <c r="AA135" s="166" t="s">
        <v>527</v>
      </c>
      <c r="AB135" s="167">
        <v>0</v>
      </c>
      <c r="AC135" s="168">
        <v>0</v>
      </c>
      <c r="AD135" s="158"/>
      <c r="AE135" s="922"/>
      <c r="AF135" s="166" t="s">
        <v>527</v>
      </c>
      <c r="AG135" s="167">
        <v>0</v>
      </c>
      <c r="AH135" s="168">
        <v>0</v>
      </c>
      <c r="AI135" s="158"/>
      <c r="AJ135" s="937"/>
      <c r="AK135" s="155" t="s">
        <v>527</v>
      </c>
      <c r="AL135" s="153">
        <f t="shared" si="6"/>
        <v>0</v>
      </c>
      <c r="AM135" s="154">
        <f t="shared" si="7"/>
        <v>2</v>
      </c>
      <c r="AN135" s="146">
        <f t="shared" si="8"/>
        <v>2</v>
      </c>
    </row>
    <row r="136" spans="1:40" ht="80.400000000000006" thickBot="1" x14ac:dyDescent="0.35">
      <c r="A136" s="922"/>
      <c r="B136" s="166" t="s">
        <v>528</v>
      </c>
      <c r="C136" s="167">
        <v>0</v>
      </c>
      <c r="D136" s="168">
        <v>0</v>
      </c>
      <c r="E136" s="158"/>
      <c r="F136" s="922"/>
      <c r="G136" s="166" t="s">
        <v>528</v>
      </c>
      <c r="H136" s="167">
        <v>0</v>
      </c>
      <c r="I136" s="168">
        <v>0</v>
      </c>
      <c r="J136" s="158"/>
      <c r="K136" s="922"/>
      <c r="L136" s="166" t="s">
        <v>528</v>
      </c>
      <c r="M136" s="167">
        <v>0</v>
      </c>
      <c r="N136" s="168">
        <v>0</v>
      </c>
      <c r="O136" s="158"/>
      <c r="P136" s="922"/>
      <c r="Q136" s="166" t="s">
        <v>528</v>
      </c>
      <c r="R136" s="167">
        <v>0</v>
      </c>
      <c r="S136" s="168">
        <v>0</v>
      </c>
      <c r="T136" s="158"/>
      <c r="U136" s="922"/>
      <c r="V136" s="166" t="s">
        <v>528</v>
      </c>
      <c r="W136" s="167">
        <v>0</v>
      </c>
      <c r="X136" s="168">
        <v>0</v>
      </c>
      <c r="Y136" s="158"/>
      <c r="Z136" s="922"/>
      <c r="AA136" s="166" t="s">
        <v>528</v>
      </c>
      <c r="AB136" s="167">
        <v>0</v>
      </c>
      <c r="AC136" s="168">
        <v>0</v>
      </c>
      <c r="AD136" s="158"/>
      <c r="AE136" s="922"/>
      <c r="AF136" s="166" t="s">
        <v>528</v>
      </c>
      <c r="AG136" s="167">
        <v>0</v>
      </c>
      <c r="AH136" s="168">
        <v>0</v>
      </c>
      <c r="AI136" s="158"/>
      <c r="AJ136" s="937"/>
      <c r="AK136" s="155" t="s">
        <v>528</v>
      </c>
      <c r="AL136" s="153">
        <f t="shared" si="6"/>
        <v>0</v>
      </c>
      <c r="AM136" s="154">
        <f t="shared" si="7"/>
        <v>0</v>
      </c>
      <c r="AN136" s="146">
        <f t="shared" si="8"/>
        <v>0</v>
      </c>
    </row>
    <row r="137" spans="1:40" ht="80.400000000000006" thickBot="1" x14ac:dyDescent="0.35">
      <c r="A137" s="922"/>
      <c r="B137" s="166" t="s">
        <v>529</v>
      </c>
      <c r="C137" s="167">
        <v>0</v>
      </c>
      <c r="D137" s="168">
        <v>0</v>
      </c>
      <c r="E137" s="158"/>
      <c r="F137" s="922"/>
      <c r="G137" s="166" t="s">
        <v>529</v>
      </c>
      <c r="H137" s="167">
        <v>0</v>
      </c>
      <c r="I137" s="168">
        <v>0</v>
      </c>
      <c r="J137" s="158"/>
      <c r="K137" s="922"/>
      <c r="L137" s="166" t="s">
        <v>529</v>
      </c>
      <c r="M137" s="167">
        <v>0</v>
      </c>
      <c r="N137" s="168">
        <v>0</v>
      </c>
      <c r="O137" s="158"/>
      <c r="P137" s="922"/>
      <c r="Q137" s="166" t="s">
        <v>529</v>
      </c>
      <c r="R137" s="167">
        <v>0</v>
      </c>
      <c r="S137" s="168">
        <v>0</v>
      </c>
      <c r="T137" s="158"/>
      <c r="U137" s="922"/>
      <c r="V137" s="166" t="s">
        <v>529</v>
      </c>
      <c r="W137" s="167">
        <v>0</v>
      </c>
      <c r="X137" s="168">
        <v>0</v>
      </c>
      <c r="Y137" s="158"/>
      <c r="Z137" s="922"/>
      <c r="AA137" s="166" t="s">
        <v>529</v>
      </c>
      <c r="AB137" s="167">
        <v>0</v>
      </c>
      <c r="AC137" s="168">
        <v>0</v>
      </c>
      <c r="AD137" s="158"/>
      <c r="AE137" s="922"/>
      <c r="AF137" s="166" t="s">
        <v>529</v>
      </c>
      <c r="AG137" s="167">
        <v>0</v>
      </c>
      <c r="AH137" s="168">
        <v>0</v>
      </c>
      <c r="AI137" s="158"/>
      <c r="AJ137" s="937"/>
      <c r="AK137" s="155" t="s">
        <v>529</v>
      </c>
      <c r="AL137" s="153">
        <f t="shared" si="6"/>
        <v>0</v>
      </c>
      <c r="AM137" s="154">
        <f t="shared" si="7"/>
        <v>0</v>
      </c>
      <c r="AN137" s="146">
        <f t="shared" si="8"/>
        <v>0</v>
      </c>
    </row>
    <row r="138" spans="1:40" ht="34.799999999999997" thickBot="1" x14ac:dyDescent="0.35">
      <c r="A138" s="922"/>
      <c r="B138" s="166" t="s">
        <v>530</v>
      </c>
      <c r="C138" s="167">
        <v>0</v>
      </c>
      <c r="D138" s="168">
        <v>0</v>
      </c>
      <c r="E138" s="158"/>
      <c r="F138" s="922"/>
      <c r="G138" s="166" t="s">
        <v>530</v>
      </c>
      <c r="H138" s="167">
        <v>0</v>
      </c>
      <c r="I138" s="168">
        <v>0</v>
      </c>
      <c r="J138" s="158"/>
      <c r="K138" s="922"/>
      <c r="L138" s="166" t="s">
        <v>530</v>
      </c>
      <c r="M138" s="167">
        <v>0</v>
      </c>
      <c r="N138" s="168">
        <v>0</v>
      </c>
      <c r="O138" s="158"/>
      <c r="P138" s="922"/>
      <c r="Q138" s="166" t="s">
        <v>530</v>
      </c>
      <c r="R138" s="167">
        <v>0</v>
      </c>
      <c r="S138" s="168">
        <v>0</v>
      </c>
      <c r="T138" s="158"/>
      <c r="U138" s="922"/>
      <c r="V138" s="166" t="s">
        <v>530</v>
      </c>
      <c r="W138" s="167">
        <v>0</v>
      </c>
      <c r="X138" s="168">
        <v>0</v>
      </c>
      <c r="Y138" s="158"/>
      <c r="Z138" s="922"/>
      <c r="AA138" s="166" t="s">
        <v>530</v>
      </c>
      <c r="AB138" s="167">
        <v>0</v>
      </c>
      <c r="AC138" s="168">
        <v>0</v>
      </c>
      <c r="AD138" s="158"/>
      <c r="AE138" s="922"/>
      <c r="AF138" s="166" t="s">
        <v>530</v>
      </c>
      <c r="AG138" s="167">
        <v>0</v>
      </c>
      <c r="AH138" s="168">
        <v>0</v>
      </c>
      <c r="AI138" s="158"/>
      <c r="AJ138" s="937"/>
      <c r="AK138" s="155" t="s">
        <v>530</v>
      </c>
      <c r="AL138" s="153">
        <f t="shared" si="6"/>
        <v>0</v>
      </c>
      <c r="AM138" s="154">
        <f t="shared" si="7"/>
        <v>0</v>
      </c>
      <c r="AN138" s="146">
        <f t="shared" si="8"/>
        <v>0</v>
      </c>
    </row>
    <row r="139" spans="1:40" ht="34.799999999999997" thickBot="1" x14ac:dyDescent="0.35">
      <c r="A139" s="922"/>
      <c r="B139" s="166" t="s">
        <v>531</v>
      </c>
      <c r="C139" s="167">
        <v>0</v>
      </c>
      <c r="D139" s="168">
        <v>2</v>
      </c>
      <c r="E139" s="158"/>
      <c r="F139" s="922"/>
      <c r="G139" s="166" t="s">
        <v>531</v>
      </c>
      <c r="H139" s="167">
        <v>0</v>
      </c>
      <c r="I139" s="168">
        <v>0</v>
      </c>
      <c r="J139" s="158"/>
      <c r="K139" s="922"/>
      <c r="L139" s="166" t="s">
        <v>531</v>
      </c>
      <c r="M139" s="167">
        <v>0</v>
      </c>
      <c r="N139" s="168">
        <v>0</v>
      </c>
      <c r="O139" s="158"/>
      <c r="P139" s="922"/>
      <c r="Q139" s="166" t="s">
        <v>531</v>
      </c>
      <c r="R139" s="167">
        <v>0</v>
      </c>
      <c r="S139" s="168">
        <v>0</v>
      </c>
      <c r="T139" s="158"/>
      <c r="U139" s="922"/>
      <c r="V139" s="166" t="s">
        <v>531</v>
      </c>
      <c r="W139" s="167">
        <v>0</v>
      </c>
      <c r="X139" s="168">
        <v>0</v>
      </c>
      <c r="Y139" s="158"/>
      <c r="Z139" s="922"/>
      <c r="AA139" s="166" t="s">
        <v>531</v>
      </c>
      <c r="AB139" s="167">
        <v>0</v>
      </c>
      <c r="AC139" s="168">
        <v>0</v>
      </c>
      <c r="AD139" s="158"/>
      <c r="AE139" s="922"/>
      <c r="AF139" s="166" t="s">
        <v>531</v>
      </c>
      <c r="AG139" s="167">
        <v>0</v>
      </c>
      <c r="AH139" s="168">
        <v>0</v>
      </c>
      <c r="AI139" s="158"/>
      <c r="AJ139" s="937"/>
      <c r="AK139" s="155" t="s">
        <v>531</v>
      </c>
      <c r="AL139" s="153">
        <f t="shared" si="6"/>
        <v>0</v>
      </c>
      <c r="AM139" s="154">
        <f t="shared" si="7"/>
        <v>2</v>
      </c>
      <c r="AN139" s="146">
        <f t="shared" si="8"/>
        <v>2</v>
      </c>
    </row>
    <row r="140" spans="1:40" ht="114.6" thickBot="1" x14ac:dyDescent="0.35">
      <c r="A140" s="922"/>
      <c r="B140" s="166" t="s">
        <v>532</v>
      </c>
      <c r="C140" s="167">
        <v>0</v>
      </c>
      <c r="D140" s="168">
        <v>0</v>
      </c>
      <c r="E140" s="158"/>
      <c r="F140" s="922"/>
      <c r="G140" s="166" t="s">
        <v>532</v>
      </c>
      <c r="H140" s="167">
        <v>0</v>
      </c>
      <c r="I140" s="168">
        <v>0</v>
      </c>
      <c r="J140" s="158"/>
      <c r="K140" s="922"/>
      <c r="L140" s="166" t="s">
        <v>532</v>
      </c>
      <c r="M140" s="167">
        <v>0</v>
      </c>
      <c r="N140" s="168">
        <v>0</v>
      </c>
      <c r="O140" s="158"/>
      <c r="P140" s="922"/>
      <c r="Q140" s="166" t="s">
        <v>532</v>
      </c>
      <c r="R140" s="167">
        <v>0</v>
      </c>
      <c r="S140" s="168">
        <v>0</v>
      </c>
      <c r="T140" s="158"/>
      <c r="U140" s="922"/>
      <c r="V140" s="166" t="s">
        <v>532</v>
      </c>
      <c r="W140" s="167">
        <v>0</v>
      </c>
      <c r="X140" s="168">
        <v>0</v>
      </c>
      <c r="Y140" s="158"/>
      <c r="Z140" s="922"/>
      <c r="AA140" s="166" t="s">
        <v>532</v>
      </c>
      <c r="AB140" s="167">
        <v>0</v>
      </c>
      <c r="AC140" s="168">
        <v>0</v>
      </c>
      <c r="AD140" s="158"/>
      <c r="AE140" s="922"/>
      <c r="AF140" s="166" t="s">
        <v>532</v>
      </c>
      <c r="AG140" s="167">
        <v>0</v>
      </c>
      <c r="AH140" s="168">
        <v>0</v>
      </c>
      <c r="AI140" s="158"/>
      <c r="AJ140" s="937"/>
      <c r="AK140" s="155" t="s">
        <v>532</v>
      </c>
      <c r="AL140" s="153">
        <f t="shared" si="6"/>
        <v>0</v>
      </c>
      <c r="AM140" s="154">
        <f t="shared" si="7"/>
        <v>0</v>
      </c>
      <c r="AN140" s="146">
        <f t="shared" si="8"/>
        <v>0</v>
      </c>
    </row>
    <row r="141" spans="1:40" ht="91.8" thickBot="1" x14ac:dyDescent="0.35">
      <c r="A141" s="922"/>
      <c r="B141" s="166" t="s">
        <v>533</v>
      </c>
      <c r="C141" s="167">
        <v>0</v>
      </c>
      <c r="D141" s="168">
        <v>0</v>
      </c>
      <c r="E141" s="158"/>
      <c r="F141" s="922"/>
      <c r="G141" s="166" t="s">
        <v>533</v>
      </c>
      <c r="H141" s="167">
        <v>0</v>
      </c>
      <c r="I141" s="168">
        <v>0</v>
      </c>
      <c r="J141" s="158"/>
      <c r="K141" s="922"/>
      <c r="L141" s="166" t="s">
        <v>533</v>
      </c>
      <c r="M141" s="167">
        <v>0</v>
      </c>
      <c r="N141" s="168">
        <v>0</v>
      </c>
      <c r="O141" s="158"/>
      <c r="P141" s="922"/>
      <c r="Q141" s="166" t="s">
        <v>533</v>
      </c>
      <c r="R141" s="167">
        <v>0</v>
      </c>
      <c r="S141" s="168">
        <v>0</v>
      </c>
      <c r="T141" s="158"/>
      <c r="U141" s="922"/>
      <c r="V141" s="166" t="s">
        <v>533</v>
      </c>
      <c r="W141" s="167">
        <v>0</v>
      </c>
      <c r="X141" s="168">
        <v>0</v>
      </c>
      <c r="Y141" s="158"/>
      <c r="Z141" s="922"/>
      <c r="AA141" s="166" t="s">
        <v>533</v>
      </c>
      <c r="AB141" s="167">
        <v>0</v>
      </c>
      <c r="AC141" s="168">
        <v>0</v>
      </c>
      <c r="AD141" s="158"/>
      <c r="AE141" s="922"/>
      <c r="AF141" s="166" t="s">
        <v>533</v>
      </c>
      <c r="AG141" s="167">
        <v>0</v>
      </c>
      <c r="AH141" s="168">
        <v>0</v>
      </c>
      <c r="AI141" s="158"/>
      <c r="AJ141" s="937"/>
      <c r="AK141" s="155" t="s">
        <v>533</v>
      </c>
      <c r="AL141" s="153">
        <f t="shared" si="6"/>
        <v>0</v>
      </c>
      <c r="AM141" s="154">
        <f t="shared" si="7"/>
        <v>0</v>
      </c>
      <c r="AN141" s="146">
        <f t="shared" si="8"/>
        <v>0</v>
      </c>
    </row>
    <row r="142" spans="1:40" ht="46.2" thickBot="1" x14ac:dyDescent="0.35">
      <c r="A142" s="922"/>
      <c r="B142" s="166" t="s">
        <v>534</v>
      </c>
      <c r="C142" s="167">
        <v>0</v>
      </c>
      <c r="D142" s="168">
        <v>1</v>
      </c>
      <c r="E142" s="158"/>
      <c r="F142" s="922"/>
      <c r="G142" s="166" t="s">
        <v>534</v>
      </c>
      <c r="H142" s="167">
        <v>0</v>
      </c>
      <c r="I142" s="168">
        <v>1</v>
      </c>
      <c r="J142" s="158"/>
      <c r="K142" s="922"/>
      <c r="L142" s="166" t="s">
        <v>534</v>
      </c>
      <c r="M142" s="167">
        <v>0</v>
      </c>
      <c r="N142" s="168">
        <v>0</v>
      </c>
      <c r="O142" s="158"/>
      <c r="P142" s="922"/>
      <c r="Q142" s="166" t="s">
        <v>534</v>
      </c>
      <c r="R142" s="167">
        <v>0</v>
      </c>
      <c r="S142" s="168">
        <v>0</v>
      </c>
      <c r="T142" s="158"/>
      <c r="U142" s="922"/>
      <c r="V142" s="166" t="s">
        <v>534</v>
      </c>
      <c r="W142" s="167">
        <v>0</v>
      </c>
      <c r="X142" s="168">
        <v>0</v>
      </c>
      <c r="Y142" s="158"/>
      <c r="Z142" s="922"/>
      <c r="AA142" s="166" t="s">
        <v>534</v>
      </c>
      <c r="AB142" s="167">
        <v>0</v>
      </c>
      <c r="AC142" s="168">
        <v>0</v>
      </c>
      <c r="AD142" s="158"/>
      <c r="AE142" s="922"/>
      <c r="AF142" s="166" t="s">
        <v>534</v>
      </c>
      <c r="AG142" s="167">
        <v>0</v>
      </c>
      <c r="AH142" s="168">
        <v>0</v>
      </c>
      <c r="AI142" s="158"/>
      <c r="AJ142" s="937"/>
      <c r="AK142" s="155" t="s">
        <v>534</v>
      </c>
      <c r="AL142" s="153">
        <f t="shared" si="6"/>
        <v>0</v>
      </c>
      <c r="AM142" s="154">
        <f t="shared" si="7"/>
        <v>2</v>
      </c>
      <c r="AN142" s="146">
        <f t="shared" si="8"/>
        <v>2</v>
      </c>
    </row>
    <row r="143" spans="1:40" ht="91.8" thickBot="1" x14ac:dyDescent="0.35">
      <c r="A143" s="922"/>
      <c r="B143" s="166" t="s">
        <v>535</v>
      </c>
      <c r="C143" s="167">
        <v>0</v>
      </c>
      <c r="D143" s="168">
        <v>0</v>
      </c>
      <c r="E143" s="158"/>
      <c r="F143" s="922"/>
      <c r="G143" s="166" t="s">
        <v>535</v>
      </c>
      <c r="H143" s="167">
        <v>0</v>
      </c>
      <c r="I143" s="168">
        <v>0</v>
      </c>
      <c r="J143" s="158"/>
      <c r="K143" s="922"/>
      <c r="L143" s="166" t="s">
        <v>535</v>
      </c>
      <c r="M143" s="167">
        <v>0</v>
      </c>
      <c r="N143" s="168">
        <v>0</v>
      </c>
      <c r="O143" s="158"/>
      <c r="P143" s="922"/>
      <c r="Q143" s="166" t="s">
        <v>535</v>
      </c>
      <c r="R143" s="167">
        <v>0</v>
      </c>
      <c r="S143" s="168">
        <v>0</v>
      </c>
      <c r="T143" s="158"/>
      <c r="U143" s="922"/>
      <c r="V143" s="166" t="s">
        <v>535</v>
      </c>
      <c r="W143" s="167">
        <v>0</v>
      </c>
      <c r="X143" s="168">
        <v>0</v>
      </c>
      <c r="Y143" s="158"/>
      <c r="Z143" s="922"/>
      <c r="AA143" s="166" t="s">
        <v>535</v>
      </c>
      <c r="AB143" s="167">
        <v>0</v>
      </c>
      <c r="AC143" s="168">
        <v>0</v>
      </c>
      <c r="AD143" s="158"/>
      <c r="AE143" s="922"/>
      <c r="AF143" s="166" t="s">
        <v>535</v>
      </c>
      <c r="AG143" s="167">
        <v>0</v>
      </c>
      <c r="AH143" s="168">
        <v>0</v>
      </c>
      <c r="AI143" s="158"/>
      <c r="AJ143" s="937"/>
      <c r="AK143" s="155" t="s">
        <v>535</v>
      </c>
      <c r="AL143" s="153">
        <f t="shared" si="6"/>
        <v>0</v>
      </c>
      <c r="AM143" s="154">
        <f t="shared" si="7"/>
        <v>0</v>
      </c>
      <c r="AN143" s="146">
        <f t="shared" si="8"/>
        <v>0</v>
      </c>
    </row>
    <row r="144" spans="1:40" ht="34.799999999999997" thickBot="1" x14ac:dyDescent="0.35">
      <c r="A144" s="922"/>
      <c r="B144" s="166" t="s">
        <v>536</v>
      </c>
      <c r="C144" s="167">
        <v>0</v>
      </c>
      <c r="D144" s="168">
        <v>0</v>
      </c>
      <c r="E144" s="158"/>
      <c r="F144" s="922"/>
      <c r="G144" s="166" t="s">
        <v>536</v>
      </c>
      <c r="H144" s="167">
        <v>0</v>
      </c>
      <c r="I144" s="168">
        <v>0</v>
      </c>
      <c r="J144" s="158"/>
      <c r="K144" s="922"/>
      <c r="L144" s="166" t="s">
        <v>536</v>
      </c>
      <c r="M144" s="167">
        <v>0</v>
      </c>
      <c r="N144" s="168">
        <v>0</v>
      </c>
      <c r="O144" s="158"/>
      <c r="P144" s="922"/>
      <c r="Q144" s="166" t="s">
        <v>536</v>
      </c>
      <c r="R144" s="167">
        <v>0</v>
      </c>
      <c r="S144" s="168">
        <v>1</v>
      </c>
      <c r="T144" s="158"/>
      <c r="U144" s="922"/>
      <c r="V144" s="166" t="s">
        <v>536</v>
      </c>
      <c r="W144" s="167">
        <v>0</v>
      </c>
      <c r="X144" s="168">
        <v>0</v>
      </c>
      <c r="Y144" s="158"/>
      <c r="Z144" s="922"/>
      <c r="AA144" s="166" t="s">
        <v>536</v>
      </c>
      <c r="AB144" s="167">
        <v>0</v>
      </c>
      <c r="AC144" s="168">
        <v>0</v>
      </c>
      <c r="AD144" s="158"/>
      <c r="AE144" s="922"/>
      <c r="AF144" s="166" t="s">
        <v>536</v>
      </c>
      <c r="AG144" s="167">
        <v>0</v>
      </c>
      <c r="AH144" s="168">
        <v>0</v>
      </c>
      <c r="AI144" s="158"/>
      <c r="AJ144" s="937"/>
      <c r="AK144" s="155" t="s">
        <v>536</v>
      </c>
      <c r="AL144" s="153">
        <f t="shared" si="6"/>
        <v>0</v>
      </c>
      <c r="AM144" s="154">
        <f t="shared" si="7"/>
        <v>1</v>
      </c>
      <c r="AN144" s="146">
        <f t="shared" si="8"/>
        <v>1</v>
      </c>
    </row>
    <row r="145" spans="1:40" ht="34.799999999999997" thickBot="1" x14ac:dyDescent="0.35">
      <c r="A145" s="922"/>
      <c r="B145" s="166" t="s">
        <v>537</v>
      </c>
      <c r="C145" s="167">
        <v>0</v>
      </c>
      <c r="D145" s="168">
        <v>0</v>
      </c>
      <c r="E145" s="158"/>
      <c r="F145" s="922"/>
      <c r="G145" s="166" t="s">
        <v>537</v>
      </c>
      <c r="H145" s="167">
        <v>0</v>
      </c>
      <c r="I145" s="168">
        <v>0</v>
      </c>
      <c r="J145" s="158"/>
      <c r="K145" s="922"/>
      <c r="L145" s="166" t="s">
        <v>537</v>
      </c>
      <c r="M145" s="167">
        <v>0</v>
      </c>
      <c r="N145" s="168">
        <v>0</v>
      </c>
      <c r="O145" s="158"/>
      <c r="P145" s="922"/>
      <c r="Q145" s="166" t="s">
        <v>537</v>
      </c>
      <c r="R145" s="167">
        <v>0</v>
      </c>
      <c r="S145" s="168">
        <v>0</v>
      </c>
      <c r="T145" s="158"/>
      <c r="U145" s="922"/>
      <c r="V145" s="166" t="s">
        <v>537</v>
      </c>
      <c r="W145" s="167">
        <v>0</v>
      </c>
      <c r="X145" s="168">
        <v>0</v>
      </c>
      <c r="Y145" s="158"/>
      <c r="Z145" s="922"/>
      <c r="AA145" s="166" t="s">
        <v>537</v>
      </c>
      <c r="AB145" s="167">
        <v>0</v>
      </c>
      <c r="AC145" s="168">
        <v>0</v>
      </c>
      <c r="AD145" s="158"/>
      <c r="AE145" s="922"/>
      <c r="AF145" s="166" t="s">
        <v>537</v>
      </c>
      <c r="AG145" s="167">
        <v>0</v>
      </c>
      <c r="AH145" s="168">
        <v>0</v>
      </c>
      <c r="AI145" s="158"/>
      <c r="AJ145" s="937"/>
      <c r="AK145" s="155" t="s">
        <v>537</v>
      </c>
      <c r="AL145" s="153">
        <f t="shared" si="6"/>
        <v>0</v>
      </c>
      <c r="AM145" s="154">
        <f t="shared" si="7"/>
        <v>0</v>
      </c>
      <c r="AN145" s="146">
        <f t="shared" si="8"/>
        <v>0</v>
      </c>
    </row>
    <row r="146" spans="1:40" ht="57.6" thickBot="1" x14ac:dyDescent="0.35">
      <c r="A146" s="922"/>
      <c r="B146" s="166" t="s">
        <v>538</v>
      </c>
      <c r="C146" s="167">
        <v>0</v>
      </c>
      <c r="D146" s="168">
        <v>0</v>
      </c>
      <c r="E146" s="158"/>
      <c r="F146" s="922"/>
      <c r="G146" s="166" t="s">
        <v>538</v>
      </c>
      <c r="H146" s="167">
        <v>0</v>
      </c>
      <c r="I146" s="168">
        <v>0</v>
      </c>
      <c r="J146" s="158"/>
      <c r="K146" s="922"/>
      <c r="L146" s="166" t="s">
        <v>538</v>
      </c>
      <c r="M146" s="167">
        <v>0</v>
      </c>
      <c r="N146" s="168">
        <v>0</v>
      </c>
      <c r="O146" s="158"/>
      <c r="P146" s="922"/>
      <c r="Q146" s="166" t="s">
        <v>538</v>
      </c>
      <c r="R146" s="167">
        <v>0</v>
      </c>
      <c r="S146" s="168">
        <v>0</v>
      </c>
      <c r="T146" s="158"/>
      <c r="U146" s="922"/>
      <c r="V146" s="166" t="s">
        <v>538</v>
      </c>
      <c r="W146" s="167">
        <v>0</v>
      </c>
      <c r="X146" s="168">
        <v>0</v>
      </c>
      <c r="Y146" s="158"/>
      <c r="Z146" s="922"/>
      <c r="AA146" s="166" t="s">
        <v>538</v>
      </c>
      <c r="AB146" s="167">
        <v>0</v>
      </c>
      <c r="AC146" s="168">
        <v>0</v>
      </c>
      <c r="AD146" s="158"/>
      <c r="AE146" s="922"/>
      <c r="AF146" s="166" t="s">
        <v>538</v>
      </c>
      <c r="AG146" s="167">
        <v>0</v>
      </c>
      <c r="AH146" s="168">
        <v>0</v>
      </c>
      <c r="AI146" s="158"/>
      <c r="AJ146" s="937"/>
      <c r="AK146" s="155" t="s">
        <v>538</v>
      </c>
      <c r="AL146" s="153">
        <f t="shared" si="6"/>
        <v>0</v>
      </c>
      <c r="AM146" s="154">
        <f t="shared" si="7"/>
        <v>0</v>
      </c>
      <c r="AN146" s="146">
        <f t="shared" si="8"/>
        <v>0</v>
      </c>
    </row>
    <row r="147" spans="1:40" ht="23.4" thickBot="1" x14ac:dyDescent="0.35">
      <c r="A147" s="922"/>
      <c r="B147" s="166" t="s">
        <v>539</v>
      </c>
      <c r="C147" s="167">
        <v>0</v>
      </c>
      <c r="D147" s="168">
        <v>0</v>
      </c>
      <c r="E147" s="158"/>
      <c r="F147" s="922"/>
      <c r="G147" s="166" t="s">
        <v>539</v>
      </c>
      <c r="H147" s="167">
        <v>0</v>
      </c>
      <c r="I147" s="168">
        <v>0</v>
      </c>
      <c r="J147" s="158"/>
      <c r="K147" s="922"/>
      <c r="L147" s="166" t="s">
        <v>539</v>
      </c>
      <c r="M147" s="167">
        <v>0</v>
      </c>
      <c r="N147" s="168">
        <v>0</v>
      </c>
      <c r="O147" s="158"/>
      <c r="P147" s="922"/>
      <c r="Q147" s="166" t="s">
        <v>539</v>
      </c>
      <c r="R147" s="167">
        <v>0</v>
      </c>
      <c r="S147" s="168">
        <v>0</v>
      </c>
      <c r="T147" s="158"/>
      <c r="U147" s="922"/>
      <c r="V147" s="166" t="s">
        <v>539</v>
      </c>
      <c r="W147" s="167">
        <v>0</v>
      </c>
      <c r="X147" s="168">
        <v>0</v>
      </c>
      <c r="Y147" s="158"/>
      <c r="Z147" s="922"/>
      <c r="AA147" s="166" t="s">
        <v>539</v>
      </c>
      <c r="AB147" s="167">
        <v>0</v>
      </c>
      <c r="AC147" s="168">
        <v>0</v>
      </c>
      <c r="AD147" s="158"/>
      <c r="AE147" s="922"/>
      <c r="AF147" s="166" t="s">
        <v>539</v>
      </c>
      <c r="AG147" s="167">
        <v>0</v>
      </c>
      <c r="AH147" s="168">
        <v>0</v>
      </c>
      <c r="AI147" s="158"/>
      <c r="AJ147" s="937"/>
      <c r="AK147" s="155" t="s">
        <v>539</v>
      </c>
      <c r="AL147" s="153">
        <f t="shared" si="6"/>
        <v>0</v>
      </c>
      <c r="AM147" s="154">
        <f t="shared" si="7"/>
        <v>0</v>
      </c>
      <c r="AN147" s="146">
        <f t="shared" si="8"/>
        <v>0</v>
      </c>
    </row>
    <row r="148" spans="1:40" ht="23.4" thickBot="1" x14ac:dyDescent="0.35">
      <c r="A148" s="922"/>
      <c r="B148" s="166" t="s">
        <v>540</v>
      </c>
      <c r="C148" s="167">
        <v>1</v>
      </c>
      <c r="D148" s="168">
        <v>22</v>
      </c>
      <c r="E148" s="158"/>
      <c r="F148" s="922"/>
      <c r="G148" s="166" t="s">
        <v>540</v>
      </c>
      <c r="H148" s="167">
        <v>0</v>
      </c>
      <c r="I148" s="168">
        <v>2</v>
      </c>
      <c r="J148" s="158"/>
      <c r="K148" s="922"/>
      <c r="L148" s="166" t="s">
        <v>540</v>
      </c>
      <c r="M148" s="167">
        <v>0</v>
      </c>
      <c r="N148" s="168">
        <v>1</v>
      </c>
      <c r="O148" s="158"/>
      <c r="P148" s="922"/>
      <c r="Q148" s="166" t="s">
        <v>540</v>
      </c>
      <c r="R148" s="167">
        <v>0</v>
      </c>
      <c r="S148" s="168">
        <v>0</v>
      </c>
      <c r="T148" s="158"/>
      <c r="U148" s="922"/>
      <c r="V148" s="166" t="s">
        <v>540</v>
      </c>
      <c r="W148" s="167">
        <v>0</v>
      </c>
      <c r="X148" s="168">
        <v>0</v>
      </c>
      <c r="Y148" s="158"/>
      <c r="Z148" s="922"/>
      <c r="AA148" s="166" t="s">
        <v>540</v>
      </c>
      <c r="AB148" s="167">
        <v>0</v>
      </c>
      <c r="AC148" s="168">
        <v>0</v>
      </c>
      <c r="AD148" s="158"/>
      <c r="AE148" s="922"/>
      <c r="AF148" s="166" t="s">
        <v>540</v>
      </c>
      <c r="AG148" s="167">
        <v>0</v>
      </c>
      <c r="AH148" s="168">
        <v>0</v>
      </c>
      <c r="AI148" s="158"/>
      <c r="AJ148" s="937"/>
      <c r="AK148" s="155" t="s">
        <v>540</v>
      </c>
      <c r="AL148" s="153">
        <f t="shared" si="6"/>
        <v>1</v>
      </c>
      <c r="AM148" s="154">
        <f t="shared" si="7"/>
        <v>25</v>
      </c>
      <c r="AN148" s="146">
        <f t="shared" si="8"/>
        <v>26</v>
      </c>
    </row>
    <row r="149" spans="1:40" ht="46.2" thickBot="1" x14ac:dyDescent="0.35">
      <c r="A149" s="922"/>
      <c r="B149" s="166" t="s">
        <v>541</v>
      </c>
      <c r="C149" s="167">
        <v>0</v>
      </c>
      <c r="D149" s="168">
        <v>0</v>
      </c>
      <c r="E149" s="158"/>
      <c r="F149" s="922"/>
      <c r="G149" s="166" t="s">
        <v>541</v>
      </c>
      <c r="H149" s="167">
        <v>0</v>
      </c>
      <c r="I149" s="168">
        <v>1</v>
      </c>
      <c r="J149" s="158"/>
      <c r="K149" s="922"/>
      <c r="L149" s="166" t="s">
        <v>541</v>
      </c>
      <c r="M149" s="167">
        <v>0</v>
      </c>
      <c r="N149" s="168">
        <v>0</v>
      </c>
      <c r="O149" s="158"/>
      <c r="P149" s="922"/>
      <c r="Q149" s="166" t="s">
        <v>541</v>
      </c>
      <c r="R149" s="167">
        <v>0</v>
      </c>
      <c r="S149" s="168">
        <v>0</v>
      </c>
      <c r="T149" s="158"/>
      <c r="U149" s="922"/>
      <c r="V149" s="166" t="s">
        <v>541</v>
      </c>
      <c r="W149" s="167">
        <v>0</v>
      </c>
      <c r="X149" s="168">
        <v>0</v>
      </c>
      <c r="Y149" s="158"/>
      <c r="Z149" s="922"/>
      <c r="AA149" s="166" t="s">
        <v>541</v>
      </c>
      <c r="AB149" s="167">
        <v>0</v>
      </c>
      <c r="AC149" s="168">
        <v>0</v>
      </c>
      <c r="AD149" s="158"/>
      <c r="AE149" s="922"/>
      <c r="AF149" s="166" t="s">
        <v>541</v>
      </c>
      <c r="AG149" s="167">
        <v>0</v>
      </c>
      <c r="AH149" s="168">
        <v>0</v>
      </c>
      <c r="AI149" s="158"/>
      <c r="AJ149" s="937"/>
      <c r="AK149" s="155" t="s">
        <v>541</v>
      </c>
      <c r="AL149" s="153">
        <f t="shared" si="6"/>
        <v>0</v>
      </c>
      <c r="AM149" s="154">
        <f t="shared" si="7"/>
        <v>1</v>
      </c>
      <c r="AN149" s="146">
        <f t="shared" si="8"/>
        <v>1</v>
      </c>
    </row>
    <row r="150" spans="1:40" ht="23.4" thickBot="1" x14ac:dyDescent="0.35">
      <c r="A150" s="922"/>
      <c r="B150" s="166" t="s">
        <v>542</v>
      </c>
      <c r="C150" s="167">
        <v>0</v>
      </c>
      <c r="D150" s="168">
        <v>0</v>
      </c>
      <c r="E150" s="158"/>
      <c r="F150" s="922"/>
      <c r="G150" s="166" t="s">
        <v>542</v>
      </c>
      <c r="H150" s="167">
        <v>0</v>
      </c>
      <c r="I150" s="168">
        <v>0</v>
      </c>
      <c r="J150" s="158"/>
      <c r="K150" s="922"/>
      <c r="L150" s="166" t="s">
        <v>542</v>
      </c>
      <c r="M150" s="167">
        <v>0</v>
      </c>
      <c r="N150" s="168">
        <v>0</v>
      </c>
      <c r="O150" s="158"/>
      <c r="P150" s="922"/>
      <c r="Q150" s="166" t="s">
        <v>542</v>
      </c>
      <c r="R150" s="167">
        <v>0</v>
      </c>
      <c r="S150" s="168">
        <v>0</v>
      </c>
      <c r="T150" s="158"/>
      <c r="U150" s="922"/>
      <c r="V150" s="166" t="s">
        <v>542</v>
      </c>
      <c r="W150" s="167">
        <v>0</v>
      </c>
      <c r="X150" s="168">
        <v>0</v>
      </c>
      <c r="Y150" s="158"/>
      <c r="Z150" s="922"/>
      <c r="AA150" s="166" t="s">
        <v>542</v>
      </c>
      <c r="AB150" s="167">
        <v>0</v>
      </c>
      <c r="AC150" s="168">
        <v>0</v>
      </c>
      <c r="AD150" s="158"/>
      <c r="AE150" s="922"/>
      <c r="AF150" s="166" t="s">
        <v>542</v>
      </c>
      <c r="AG150" s="167">
        <v>0</v>
      </c>
      <c r="AH150" s="168">
        <v>0</v>
      </c>
      <c r="AI150" s="158"/>
      <c r="AJ150" s="937"/>
      <c r="AK150" s="155" t="s">
        <v>542</v>
      </c>
      <c r="AL150" s="153">
        <f t="shared" si="6"/>
        <v>0</v>
      </c>
      <c r="AM150" s="154">
        <f t="shared" si="7"/>
        <v>0</v>
      </c>
      <c r="AN150" s="146">
        <f t="shared" si="8"/>
        <v>0</v>
      </c>
    </row>
    <row r="151" spans="1:40" ht="34.799999999999997" thickBot="1" x14ac:dyDescent="0.35">
      <c r="A151" s="922"/>
      <c r="B151" s="166" t="s">
        <v>543</v>
      </c>
      <c r="C151" s="167">
        <v>0</v>
      </c>
      <c r="D151" s="168">
        <v>0</v>
      </c>
      <c r="E151" s="158"/>
      <c r="F151" s="922"/>
      <c r="G151" s="166" t="s">
        <v>543</v>
      </c>
      <c r="H151" s="167">
        <v>0</v>
      </c>
      <c r="I151" s="168">
        <v>0</v>
      </c>
      <c r="J151" s="158"/>
      <c r="K151" s="922"/>
      <c r="L151" s="166" t="s">
        <v>543</v>
      </c>
      <c r="M151" s="167">
        <v>0</v>
      </c>
      <c r="N151" s="168">
        <v>0</v>
      </c>
      <c r="O151" s="158"/>
      <c r="P151" s="922"/>
      <c r="Q151" s="166" t="s">
        <v>543</v>
      </c>
      <c r="R151" s="167">
        <v>0</v>
      </c>
      <c r="S151" s="168">
        <v>0</v>
      </c>
      <c r="T151" s="158"/>
      <c r="U151" s="922"/>
      <c r="V151" s="166" t="s">
        <v>543</v>
      </c>
      <c r="W151" s="167">
        <v>0</v>
      </c>
      <c r="X151" s="168">
        <v>0</v>
      </c>
      <c r="Y151" s="158"/>
      <c r="Z151" s="922"/>
      <c r="AA151" s="166" t="s">
        <v>543</v>
      </c>
      <c r="AB151" s="167">
        <v>0</v>
      </c>
      <c r="AC151" s="168">
        <v>0</v>
      </c>
      <c r="AD151" s="158"/>
      <c r="AE151" s="922"/>
      <c r="AF151" s="166" t="s">
        <v>543</v>
      </c>
      <c r="AG151" s="167">
        <v>0</v>
      </c>
      <c r="AH151" s="168">
        <v>0</v>
      </c>
      <c r="AI151" s="158"/>
      <c r="AJ151" s="937"/>
      <c r="AK151" s="155" t="s">
        <v>543</v>
      </c>
      <c r="AL151" s="153">
        <f t="shared" si="6"/>
        <v>0</v>
      </c>
      <c r="AM151" s="154">
        <f t="shared" si="7"/>
        <v>0</v>
      </c>
      <c r="AN151" s="146">
        <f t="shared" si="8"/>
        <v>0</v>
      </c>
    </row>
    <row r="152" spans="1:40" ht="23.4" thickBot="1" x14ac:dyDescent="0.35">
      <c r="A152" s="922"/>
      <c r="B152" s="166" t="s">
        <v>544</v>
      </c>
      <c r="C152" s="167">
        <v>0</v>
      </c>
      <c r="D152" s="168">
        <v>2</v>
      </c>
      <c r="E152" s="158"/>
      <c r="F152" s="922"/>
      <c r="G152" s="166" t="s">
        <v>544</v>
      </c>
      <c r="H152" s="167">
        <v>0</v>
      </c>
      <c r="I152" s="168">
        <v>0</v>
      </c>
      <c r="J152" s="158"/>
      <c r="K152" s="922"/>
      <c r="L152" s="166" t="s">
        <v>544</v>
      </c>
      <c r="M152" s="167">
        <v>0</v>
      </c>
      <c r="N152" s="168">
        <v>0</v>
      </c>
      <c r="O152" s="158"/>
      <c r="P152" s="922"/>
      <c r="Q152" s="166" t="s">
        <v>544</v>
      </c>
      <c r="R152" s="167">
        <v>0</v>
      </c>
      <c r="S152" s="168">
        <v>1</v>
      </c>
      <c r="T152" s="158"/>
      <c r="U152" s="922"/>
      <c r="V152" s="166" t="s">
        <v>544</v>
      </c>
      <c r="W152" s="167">
        <v>0</v>
      </c>
      <c r="X152" s="168">
        <v>0</v>
      </c>
      <c r="Y152" s="158"/>
      <c r="Z152" s="922"/>
      <c r="AA152" s="166" t="s">
        <v>544</v>
      </c>
      <c r="AB152" s="167">
        <v>0</v>
      </c>
      <c r="AC152" s="168">
        <v>0</v>
      </c>
      <c r="AD152" s="158"/>
      <c r="AE152" s="922"/>
      <c r="AF152" s="166" t="s">
        <v>544</v>
      </c>
      <c r="AG152" s="167">
        <v>0</v>
      </c>
      <c r="AH152" s="168">
        <v>0</v>
      </c>
      <c r="AI152" s="158"/>
      <c r="AJ152" s="937"/>
      <c r="AK152" s="155" t="s">
        <v>544</v>
      </c>
      <c r="AL152" s="153">
        <f t="shared" si="6"/>
        <v>0</v>
      </c>
      <c r="AM152" s="154">
        <f t="shared" si="7"/>
        <v>3</v>
      </c>
      <c r="AN152" s="146">
        <f t="shared" si="8"/>
        <v>3</v>
      </c>
    </row>
    <row r="153" spans="1:40" ht="34.799999999999997" thickBot="1" x14ac:dyDescent="0.35">
      <c r="A153" s="922"/>
      <c r="B153" s="166" t="s">
        <v>545</v>
      </c>
      <c r="C153" s="167">
        <v>0</v>
      </c>
      <c r="D153" s="168">
        <v>0</v>
      </c>
      <c r="E153" s="158"/>
      <c r="F153" s="922"/>
      <c r="G153" s="166" t="s">
        <v>545</v>
      </c>
      <c r="H153" s="167">
        <v>0</v>
      </c>
      <c r="I153" s="168">
        <v>1</v>
      </c>
      <c r="J153" s="158"/>
      <c r="K153" s="922"/>
      <c r="L153" s="166" t="s">
        <v>545</v>
      </c>
      <c r="M153" s="167">
        <v>0</v>
      </c>
      <c r="N153" s="168">
        <v>0</v>
      </c>
      <c r="O153" s="158"/>
      <c r="P153" s="922"/>
      <c r="Q153" s="166" t="s">
        <v>545</v>
      </c>
      <c r="R153" s="167">
        <v>0</v>
      </c>
      <c r="S153" s="168">
        <v>0</v>
      </c>
      <c r="T153" s="158"/>
      <c r="U153" s="922"/>
      <c r="V153" s="166" t="s">
        <v>545</v>
      </c>
      <c r="W153" s="167">
        <v>0</v>
      </c>
      <c r="X153" s="168">
        <v>0</v>
      </c>
      <c r="Y153" s="158"/>
      <c r="Z153" s="922"/>
      <c r="AA153" s="166" t="s">
        <v>545</v>
      </c>
      <c r="AB153" s="167">
        <v>0</v>
      </c>
      <c r="AC153" s="168">
        <v>0</v>
      </c>
      <c r="AD153" s="158"/>
      <c r="AE153" s="922"/>
      <c r="AF153" s="166" t="s">
        <v>545</v>
      </c>
      <c r="AG153" s="167">
        <v>0</v>
      </c>
      <c r="AH153" s="168">
        <v>0</v>
      </c>
      <c r="AI153" s="158"/>
      <c r="AJ153" s="937"/>
      <c r="AK153" s="155" t="s">
        <v>545</v>
      </c>
      <c r="AL153" s="153">
        <f t="shared" si="6"/>
        <v>0</v>
      </c>
      <c r="AM153" s="154">
        <f t="shared" si="7"/>
        <v>1</v>
      </c>
      <c r="AN153" s="146">
        <f t="shared" si="8"/>
        <v>1</v>
      </c>
    </row>
    <row r="154" spans="1:40" ht="23.4" thickBot="1" x14ac:dyDescent="0.35">
      <c r="A154" s="922"/>
      <c r="B154" s="166" t="s">
        <v>546</v>
      </c>
      <c r="C154" s="167">
        <v>0</v>
      </c>
      <c r="D154" s="168">
        <v>0</v>
      </c>
      <c r="E154" s="158"/>
      <c r="F154" s="922"/>
      <c r="G154" s="166" t="s">
        <v>546</v>
      </c>
      <c r="H154" s="167">
        <v>0</v>
      </c>
      <c r="I154" s="168">
        <v>0</v>
      </c>
      <c r="J154" s="158"/>
      <c r="K154" s="922"/>
      <c r="L154" s="166" t="s">
        <v>546</v>
      </c>
      <c r="M154" s="167">
        <v>0</v>
      </c>
      <c r="N154" s="168">
        <v>0</v>
      </c>
      <c r="O154" s="158"/>
      <c r="P154" s="922"/>
      <c r="Q154" s="166" t="s">
        <v>546</v>
      </c>
      <c r="R154" s="167">
        <v>0</v>
      </c>
      <c r="S154" s="168">
        <v>0</v>
      </c>
      <c r="T154" s="158"/>
      <c r="U154" s="922"/>
      <c r="V154" s="166" t="s">
        <v>546</v>
      </c>
      <c r="W154" s="167">
        <v>0</v>
      </c>
      <c r="X154" s="168">
        <v>0</v>
      </c>
      <c r="Y154" s="158"/>
      <c r="Z154" s="922"/>
      <c r="AA154" s="166" t="s">
        <v>546</v>
      </c>
      <c r="AB154" s="167">
        <v>0</v>
      </c>
      <c r="AC154" s="168">
        <v>0</v>
      </c>
      <c r="AD154" s="158"/>
      <c r="AE154" s="922"/>
      <c r="AF154" s="166" t="s">
        <v>546</v>
      </c>
      <c r="AG154" s="167">
        <v>0</v>
      </c>
      <c r="AH154" s="168">
        <v>0</v>
      </c>
      <c r="AI154" s="158"/>
      <c r="AJ154" s="937"/>
      <c r="AK154" s="155" t="s">
        <v>546</v>
      </c>
      <c r="AL154" s="153">
        <f t="shared" si="6"/>
        <v>0</v>
      </c>
      <c r="AM154" s="154">
        <f t="shared" si="7"/>
        <v>0</v>
      </c>
      <c r="AN154" s="146">
        <f t="shared" si="8"/>
        <v>0</v>
      </c>
    </row>
    <row r="155" spans="1:40" ht="46.2" thickBot="1" x14ac:dyDescent="0.35">
      <c r="A155" s="922"/>
      <c r="B155" s="166" t="s">
        <v>547</v>
      </c>
      <c r="C155" s="167">
        <v>0</v>
      </c>
      <c r="D155" s="168">
        <v>0</v>
      </c>
      <c r="E155" s="158"/>
      <c r="F155" s="922"/>
      <c r="G155" s="166" t="s">
        <v>547</v>
      </c>
      <c r="H155" s="167">
        <v>0</v>
      </c>
      <c r="I155" s="168">
        <v>1</v>
      </c>
      <c r="J155" s="158"/>
      <c r="K155" s="922"/>
      <c r="L155" s="166" t="s">
        <v>547</v>
      </c>
      <c r="M155" s="167">
        <v>0</v>
      </c>
      <c r="N155" s="168">
        <v>1</v>
      </c>
      <c r="O155" s="158"/>
      <c r="P155" s="922"/>
      <c r="Q155" s="166" t="s">
        <v>547</v>
      </c>
      <c r="R155" s="167">
        <v>0</v>
      </c>
      <c r="S155" s="168">
        <v>0</v>
      </c>
      <c r="T155" s="158"/>
      <c r="U155" s="922"/>
      <c r="V155" s="166" t="s">
        <v>547</v>
      </c>
      <c r="W155" s="167">
        <v>0</v>
      </c>
      <c r="X155" s="168">
        <v>0</v>
      </c>
      <c r="Y155" s="158"/>
      <c r="Z155" s="922"/>
      <c r="AA155" s="166" t="s">
        <v>547</v>
      </c>
      <c r="AB155" s="167">
        <v>0</v>
      </c>
      <c r="AC155" s="168">
        <v>0</v>
      </c>
      <c r="AD155" s="158"/>
      <c r="AE155" s="922"/>
      <c r="AF155" s="166" t="s">
        <v>547</v>
      </c>
      <c r="AG155" s="167">
        <v>0</v>
      </c>
      <c r="AH155" s="168">
        <v>0</v>
      </c>
      <c r="AI155" s="158"/>
      <c r="AJ155" s="937"/>
      <c r="AK155" s="155" t="s">
        <v>547</v>
      </c>
      <c r="AL155" s="153">
        <f t="shared" si="6"/>
        <v>0</v>
      </c>
      <c r="AM155" s="154">
        <f t="shared" si="7"/>
        <v>2</v>
      </c>
      <c r="AN155" s="146">
        <f t="shared" si="8"/>
        <v>2</v>
      </c>
    </row>
    <row r="156" spans="1:40" ht="34.799999999999997" thickBot="1" x14ac:dyDescent="0.35">
      <c r="A156" s="922"/>
      <c r="B156" s="166" t="s">
        <v>548</v>
      </c>
      <c r="C156" s="167">
        <v>0</v>
      </c>
      <c r="D156" s="168">
        <v>0</v>
      </c>
      <c r="E156" s="158"/>
      <c r="F156" s="922"/>
      <c r="G156" s="166" t="s">
        <v>548</v>
      </c>
      <c r="H156" s="167">
        <v>0</v>
      </c>
      <c r="I156" s="168">
        <v>0</v>
      </c>
      <c r="J156" s="158"/>
      <c r="K156" s="922"/>
      <c r="L156" s="166" t="s">
        <v>548</v>
      </c>
      <c r="M156" s="167">
        <v>0</v>
      </c>
      <c r="N156" s="168">
        <v>0</v>
      </c>
      <c r="O156" s="158"/>
      <c r="P156" s="922"/>
      <c r="Q156" s="166" t="s">
        <v>548</v>
      </c>
      <c r="R156" s="167">
        <v>0</v>
      </c>
      <c r="S156" s="168">
        <v>0</v>
      </c>
      <c r="T156" s="158"/>
      <c r="U156" s="922"/>
      <c r="V156" s="166" t="s">
        <v>548</v>
      </c>
      <c r="W156" s="167">
        <v>0</v>
      </c>
      <c r="X156" s="168">
        <v>0</v>
      </c>
      <c r="Y156" s="158"/>
      <c r="Z156" s="922"/>
      <c r="AA156" s="166" t="s">
        <v>548</v>
      </c>
      <c r="AB156" s="167">
        <v>0</v>
      </c>
      <c r="AC156" s="168">
        <v>0</v>
      </c>
      <c r="AD156" s="158"/>
      <c r="AE156" s="922"/>
      <c r="AF156" s="166" t="s">
        <v>548</v>
      </c>
      <c r="AG156" s="167">
        <v>0</v>
      </c>
      <c r="AH156" s="168">
        <v>0</v>
      </c>
      <c r="AI156" s="158"/>
      <c r="AJ156" s="937"/>
      <c r="AK156" s="155" t="s">
        <v>548</v>
      </c>
      <c r="AL156" s="153">
        <f t="shared" si="6"/>
        <v>0</v>
      </c>
      <c r="AM156" s="154">
        <f t="shared" si="7"/>
        <v>0</v>
      </c>
      <c r="AN156" s="146">
        <f t="shared" si="8"/>
        <v>0</v>
      </c>
    </row>
    <row r="157" spans="1:40" ht="69" thickBot="1" x14ac:dyDescent="0.35">
      <c r="A157" s="922"/>
      <c r="B157" s="166" t="s">
        <v>549</v>
      </c>
      <c r="C157" s="167">
        <v>0</v>
      </c>
      <c r="D157" s="168">
        <v>0</v>
      </c>
      <c r="E157" s="158"/>
      <c r="F157" s="922"/>
      <c r="G157" s="166" t="s">
        <v>549</v>
      </c>
      <c r="H157" s="167">
        <v>0</v>
      </c>
      <c r="I157" s="168">
        <v>0</v>
      </c>
      <c r="J157" s="158"/>
      <c r="K157" s="922"/>
      <c r="L157" s="166" t="s">
        <v>549</v>
      </c>
      <c r="M157" s="167">
        <v>0</v>
      </c>
      <c r="N157" s="168">
        <v>0</v>
      </c>
      <c r="O157" s="158"/>
      <c r="P157" s="922"/>
      <c r="Q157" s="166" t="s">
        <v>549</v>
      </c>
      <c r="R157" s="167">
        <v>0</v>
      </c>
      <c r="S157" s="168">
        <v>0</v>
      </c>
      <c r="T157" s="158"/>
      <c r="U157" s="922"/>
      <c r="V157" s="166" t="s">
        <v>549</v>
      </c>
      <c r="W157" s="167">
        <v>0</v>
      </c>
      <c r="X157" s="168">
        <v>0</v>
      </c>
      <c r="Y157" s="158"/>
      <c r="Z157" s="922"/>
      <c r="AA157" s="166" t="s">
        <v>549</v>
      </c>
      <c r="AB157" s="167">
        <v>0</v>
      </c>
      <c r="AC157" s="168">
        <v>0</v>
      </c>
      <c r="AD157" s="158"/>
      <c r="AE157" s="922"/>
      <c r="AF157" s="166" t="s">
        <v>549</v>
      </c>
      <c r="AG157" s="167">
        <v>0</v>
      </c>
      <c r="AH157" s="168">
        <v>0</v>
      </c>
      <c r="AI157" s="158"/>
      <c r="AJ157" s="937"/>
      <c r="AK157" s="155" t="s">
        <v>549</v>
      </c>
      <c r="AL157" s="153">
        <f t="shared" si="6"/>
        <v>0</v>
      </c>
      <c r="AM157" s="154">
        <f t="shared" si="7"/>
        <v>0</v>
      </c>
      <c r="AN157" s="146">
        <f t="shared" si="8"/>
        <v>0</v>
      </c>
    </row>
    <row r="158" spans="1:40" ht="34.799999999999997" thickBot="1" x14ac:dyDescent="0.35">
      <c r="A158" s="922"/>
      <c r="B158" s="166" t="s">
        <v>550</v>
      </c>
      <c r="C158" s="167">
        <v>0</v>
      </c>
      <c r="D158" s="168">
        <v>0</v>
      </c>
      <c r="E158" s="158"/>
      <c r="F158" s="922"/>
      <c r="G158" s="166" t="s">
        <v>550</v>
      </c>
      <c r="H158" s="167">
        <v>0</v>
      </c>
      <c r="I158" s="168">
        <v>0</v>
      </c>
      <c r="J158" s="158"/>
      <c r="K158" s="922"/>
      <c r="L158" s="166" t="s">
        <v>550</v>
      </c>
      <c r="M158" s="167">
        <v>0</v>
      </c>
      <c r="N158" s="168">
        <v>0</v>
      </c>
      <c r="O158" s="158"/>
      <c r="P158" s="922"/>
      <c r="Q158" s="166" t="s">
        <v>550</v>
      </c>
      <c r="R158" s="167">
        <v>0</v>
      </c>
      <c r="S158" s="168">
        <v>0</v>
      </c>
      <c r="T158" s="158"/>
      <c r="U158" s="922"/>
      <c r="V158" s="166" t="s">
        <v>550</v>
      </c>
      <c r="W158" s="167">
        <v>0</v>
      </c>
      <c r="X158" s="168">
        <v>0</v>
      </c>
      <c r="Y158" s="158"/>
      <c r="Z158" s="922"/>
      <c r="AA158" s="166" t="s">
        <v>550</v>
      </c>
      <c r="AB158" s="167">
        <v>0</v>
      </c>
      <c r="AC158" s="168">
        <v>0</v>
      </c>
      <c r="AD158" s="158"/>
      <c r="AE158" s="922"/>
      <c r="AF158" s="166" t="s">
        <v>550</v>
      </c>
      <c r="AG158" s="167">
        <v>0</v>
      </c>
      <c r="AH158" s="168">
        <v>0</v>
      </c>
      <c r="AI158" s="158"/>
      <c r="AJ158" s="937"/>
      <c r="AK158" s="155" t="s">
        <v>550</v>
      </c>
      <c r="AL158" s="153">
        <f t="shared" si="6"/>
        <v>0</v>
      </c>
      <c r="AM158" s="154">
        <f t="shared" si="7"/>
        <v>0</v>
      </c>
      <c r="AN158" s="146">
        <f t="shared" si="8"/>
        <v>0</v>
      </c>
    </row>
    <row r="159" spans="1:40" ht="23.4" thickBot="1" x14ac:dyDescent="0.35">
      <c r="A159" s="922"/>
      <c r="B159" s="166" t="s">
        <v>551</v>
      </c>
      <c r="C159" s="167">
        <v>0</v>
      </c>
      <c r="D159" s="168">
        <v>0</v>
      </c>
      <c r="E159" s="158"/>
      <c r="F159" s="922"/>
      <c r="G159" s="166" t="s">
        <v>551</v>
      </c>
      <c r="H159" s="167">
        <v>0</v>
      </c>
      <c r="I159" s="168">
        <v>0</v>
      </c>
      <c r="J159" s="158"/>
      <c r="K159" s="922"/>
      <c r="L159" s="166" t="s">
        <v>551</v>
      </c>
      <c r="M159" s="167">
        <v>0</v>
      </c>
      <c r="N159" s="168">
        <v>0</v>
      </c>
      <c r="O159" s="158"/>
      <c r="P159" s="922"/>
      <c r="Q159" s="166" t="s">
        <v>551</v>
      </c>
      <c r="R159" s="167">
        <v>0</v>
      </c>
      <c r="S159" s="168">
        <v>0</v>
      </c>
      <c r="T159" s="158"/>
      <c r="U159" s="922"/>
      <c r="V159" s="166" t="s">
        <v>551</v>
      </c>
      <c r="W159" s="167">
        <v>0</v>
      </c>
      <c r="X159" s="168">
        <v>0</v>
      </c>
      <c r="Y159" s="158"/>
      <c r="Z159" s="922"/>
      <c r="AA159" s="166" t="s">
        <v>551</v>
      </c>
      <c r="AB159" s="167">
        <v>0</v>
      </c>
      <c r="AC159" s="168">
        <v>0</v>
      </c>
      <c r="AD159" s="158"/>
      <c r="AE159" s="922"/>
      <c r="AF159" s="166" t="s">
        <v>551</v>
      </c>
      <c r="AG159" s="167">
        <v>0</v>
      </c>
      <c r="AH159" s="168">
        <v>0</v>
      </c>
      <c r="AI159" s="158"/>
      <c r="AJ159" s="937"/>
      <c r="AK159" s="155" t="s">
        <v>551</v>
      </c>
      <c r="AL159" s="153">
        <f t="shared" si="6"/>
        <v>0</v>
      </c>
      <c r="AM159" s="154">
        <f t="shared" si="7"/>
        <v>0</v>
      </c>
      <c r="AN159" s="146">
        <f t="shared" si="8"/>
        <v>0</v>
      </c>
    </row>
    <row r="160" spans="1:40" ht="23.4" thickBot="1" x14ac:dyDescent="0.35">
      <c r="A160" s="922"/>
      <c r="B160" s="166" t="s">
        <v>552</v>
      </c>
      <c r="C160" s="167">
        <v>0</v>
      </c>
      <c r="D160" s="168">
        <v>0</v>
      </c>
      <c r="E160" s="158"/>
      <c r="F160" s="922"/>
      <c r="G160" s="166" t="s">
        <v>552</v>
      </c>
      <c r="H160" s="167">
        <v>0</v>
      </c>
      <c r="I160" s="168">
        <v>0</v>
      </c>
      <c r="J160" s="158"/>
      <c r="K160" s="922"/>
      <c r="L160" s="166" t="s">
        <v>552</v>
      </c>
      <c r="M160" s="167">
        <v>0</v>
      </c>
      <c r="N160" s="168">
        <v>0</v>
      </c>
      <c r="O160" s="158"/>
      <c r="P160" s="922"/>
      <c r="Q160" s="166" t="s">
        <v>552</v>
      </c>
      <c r="R160" s="167">
        <v>0</v>
      </c>
      <c r="S160" s="168">
        <v>0</v>
      </c>
      <c r="T160" s="158"/>
      <c r="U160" s="922"/>
      <c r="V160" s="166" t="s">
        <v>552</v>
      </c>
      <c r="W160" s="167">
        <v>0</v>
      </c>
      <c r="X160" s="168">
        <v>0</v>
      </c>
      <c r="Y160" s="158"/>
      <c r="Z160" s="922"/>
      <c r="AA160" s="166" t="s">
        <v>552</v>
      </c>
      <c r="AB160" s="167">
        <v>0</v>
      </c>
      <c r="AC160" s="168">
        <v>0</v>
      </c>
      <c r="AD160" s="158"/>
      <c r="AE160" s="922"/>
      <c r="AF160" s="166" t="s">
        <v>552</v>
      </c>
      <c r="AG160" s="167">
        <v>0</v>
      </c>
      <c r="AH160" s="168">
        <v>0</v>
      </c>
      <c r="AI160" s="158"/>
      <c r="AJ160" s="937"/>
      <c r="AK160" s="155" t="s">
        <v>552</v>
      </c>
      <c r="AL160" s="153">
        <f t="shared" si="6"/>
        <v>0</v>
      </c>
      <c r="AM160" s="154">
        <f t="shared" si="7"/>
        <v>0</v>
      </c>
      <c r="AN160" s="146">
        <f t="shared" si="8"/>
        <v>0</v>
      </c>
    </row>
    <row r="161" spans="1:40" ht="46.2" thickBot="1" x14ac:dyDescent="0.35">
      <c r="A161" s="922"/>
      <c r="B161" s="166" t="s">
        <v>553</v>
      </c>
      <c r="C161" s="167">
        <v>0</v>
      </c>
      <c r="D161" s="168">
        <v>0</v>
      </c>
      <c r="E161" s="158"/>
      <c r="F161" s="922"/>
      <c r="G161" s="166" t="s">
        <v>553</v>
      </c>
      <c r="H161" s="167">
        <v>0</v>
      </c>
      <c r="I161" s="168">
        <v>0</v>
      </c>
      <c r="J161" s="158"/>
      <c r="K161" s="922"/>
      <c r="L161" s="166" t="s">
        <v>553</v>
      </c>
      <c r="M161" s="167">
        <v>0</v>
      </c>
      <c r="N161" s="168">
        <v>0</v>
      </c>
      <c r="O161" s="158"/>
      <c r="P161" s="922"/>
      <c r="Q161" s="166" t="s">
        <v>553</v>
      </c>
      <c r="R161" s="167">
        <v>0</v>
      </c>
      <c r="S161" s="168">
        <v>0</v>
      </c>
      <c r="T161" s="158"/>
      <c r="U161" s="922"/>
      <c r="V161" s="166" t="s">
        <v>553</v>
      </c>
      <c r="W161" s="167">
        <v>0</v>
      </c>
      <c r="X161" s="168">
        <v>0</v>
      </c>
      <c r="Y161" s="158"/>
      <c r="Z161" s="922"/>
      <c r="AA161" s="166" t="s">
        <v>553</v>
      </c>
      <c r="AB161" s="167">
        <v>0</v>
      </c>
      <c r="AC161" s="168">
        <v>0</v>
      </c>
      <c r="AD161" s="158"/>
      <c r="AE161" s="922"/>
      <c r="AF161" s="166" t="s">
        <v>553</v>
      </c>
      <c r="AG161" s="167">
        <v>0</v>
      </c>
      <c r="AH161" s="168">
        <v>0</v>
      </c>
      <c r="AI161" s="158"/>
      <c r="AJ161" s="937"/>
      <c r="AK161" s="155" t="s">
        <v>553</v>
      </c>
      <c r="AL161" s="153">
        <f t="shared" si="6"/>
        <v>0</v>
      </c>
      <c r="AM161" s="154">
        <f t="shared" si="7"/>
        <v>0</v>
      </c>
      <c r="AN161" s="146">
        <f t="shared" si="8"/>
        <v>0</v>
      </c>
    </row>
    <row r="162" spans="1:40" ht="46.2" thickBot="1" x14ac:dyDescent="0.35">
      <c r="A162" s="922"/>
      <c r="B162" s="166" t="s">
        <v>554</v>
      </c>
      <c r="C162" s="167">
        <v>0</v>
      </c>
      <c r="D162" s="168">
        <v>0</v>
      </c>
      <c r="E162" s="158"/>
      <c r="F162" s="922"/>
      <c r="G162" s="166" t="s">
        <v>554</v>
      </c>
      <c r="H162" s="167">
        <v>0</v>
      </c>
      <c r="I162" s="168">
        <v>0</v>
      </c>
      <c r="J162" s="158"/>
      <c r="K162" s="922"/>
      <c r="L162" s="166" t="s">
        <v>554</v>
      </c>
      <c r="M162" s="167">
        <v>0</v>
      </c>
      <c r="N162" s="168">
        <v>0</v>
      </c>
      <c r="O162" s="158"/>
      <c r="P162" s="922"/>
      <c r="Q162" s="166" t="s">
        <v>554</v>
      </c>
      <c r="R162" s="167">
        <v>0</v>
      </c>
      <c r="S162" s="168">
        <v>0</v>
      </c>
      <c r="T162" s="158"/>
      <c r="U162" s="922"/>
      <c r="V162" s="166" t="s">
        <v>554</v>
      </c>
      <c r="W162" s="167">
        <v>0</v>
      </c>
      <c r="X162" s="168">
        <v>0</v>
      </c>
      <c r="Y162" s="158"/>
      <c r="Z162" s="922"/>
      <c r="AA162" s="166" t="s">
        <v>554</v>
      </c>
      <c r="AB162" s="167">
        <v>0</v>
      </c>
      <c r="AC162" s="168">
        <v>0</v>
      </c>
      <c r="AD162" s="158"/>
      <c r="AE162" s="922"/>
      <c r="AF162" s="166" t="s">
        <v>554</v>
      </c>
      <c r="AG162" s="167">
        <v>0</v>
      </c>
      <c r="AH162" s="168">
        <v>0</v>
      </c>
      <c r="AI162" s="158"/>
      <c r="AJ162" s="937"/>
      <c r="AK162" s="155" t="s">
        <v>554</v>
      </c>
      <c r="AL162" s="153">
        <f t="shared" si="6"/>
        <v>0</v>
      </c>
      <c r="AM162" s="154">
        <f t="shared" si="7"/>
        <v>0</v>
      </c>
      <c r="AN162" s="146">
        <f t="shared" si="8"/>
        <v>0</v>
      </c>
    </row>
    <row r="163" spans="1:40" ht="34.799999999999997" thickBot="1" x14ac:dyDescent="0.35">
      <c r="A163" s="922"/>
      <c r="B163" s="166" t="s">
        <v>555</v>
      </c>
      <c r="C163" s="167">
        <v>0</v>
      </c>
      <c r="D163" s="168">
        <v>0</v>
      </c>
      <c r="E163" s="158"/>
      <c r="F163" s="922"/>
      <c r="G163" s="166" t="s">
        <v>555</v>
      </c>
      <c r="H163" s="167">
        <v>0</v>
      </c>
      <c r="I163" s="168">
        <v>0</v>
      </c>
      <c r="J163" s="158"/>
      <c r="K163" s="922"/>
      <c r="L163" s="166" t="s">
        <v>555</v>
      </c>
      <c r="M163" s="167">
        <v>0</v>
      </c>
      <c r="N163" s="168">
        <v>0</v>
      </c>
      <c r="O163" s="158"/>
      <c r="P163" s="922"/>
      <c r="Q163" s="166" t="s">
        <v>555</v>
      </c>
      <c r="R163" s="167">
        <v>0</v>
      </c>
      <c r="S163" s="168">
        <v>0</v>
      </c>
      <c r="T163" s="158"/>
      <c r="U163" s="922"/>
      <c r="V163" s="166" t="s">
        <v>555</v>
      </c>
      <c r="W163" s="167">
        <v>0</v>
      </c>
      <c r="X163" s="168">
        <v>0</v>
      </c>
      <c r="Y163" s="158"/>
      <c r="Z163" s="922"/>
      <c r="AA163" s="166" t="s">
        <v>555</v>
      </c>
      <c r="AB163" s="167">
        <v>0</v>
      </c>
      <c r="AC163" s="168">
        <v>0</v>
      </c>
      <c r="AD163" s="158"/>
      <c r="AE163" s="922"/>
      <c r="AF163" s="166" t="s">
        <v>555</v>
      </c>
      <c r="AG163" s="167">
        <v>0</v>
      </c>
      <c r="AH163" s="168">
        <v>0</v>
      </c>
      <c r="AI163" s="158"/>
      <c r="AJ163" s="937"/>
      <c r="AK163" s="155" t="s">
        <v>555</v>
      </c>
      <c r="AL163" s="153">
        <f t="shared" si="6"/>
        <v>0</v>
      </c>
      <c r="AM163" s="154">
        <f t="shared" si="7"/>
        <v>0</v>
      </c>
      <c r="AN163" s="146">
        <f t="shared" si="8"/>
        <v>0</v>
      </c>
    </row>
    <row r="164" spans="1:40" ht="46.2" thickBot="1" x14ac:dyDescent="0.35">
      <c r="A164" s="922"/>
      <c r="B164" s="166" t="s">
        <v>556</v>
      </c>
      <c r="C164" s="167">
        <v>0</v>
      </c>
      <c r="D164" s="168">
        <v>0</v>
      </c>
      <c r="E164" s="158"/>
      <c r="F164" s="922"/>
      <c r="G164" s="166" t="s">
        <v>556</v>
      </c>
      <c r="H164" s="167">
        <v>0</v>
      </c>
      <c r="I164" s="168">
        <v>0</v>
      </c>
      <c r="J164" s="158"/>
      <c r="K164" s="922"/>
      <c r="L164" s="166" t="s">
        <v>556</v>
      </c>
      <c r="M164" s="167">
        <v>0</v>
      </c>
      <c r="N164" s="168">
        <v>0</v>
      </c>
      <c r="O164" s="158"/>
      <c r="P164" s="922"/>
      <c r="Q164" s="166" t="s">
        <v>556</v>
      </c>
      <c r="R164" s="167">
        <v>0</v>
      </c>
      <c r="S164" s="168">
        <v>0</v>
      </c>
      <c r="T164" s="158"/>
      <c r="U164" s="922"/>
      <c r="V164" s="166" t="s">
        <v>556</v>
      </c>
      <c r="W164" s="167">
        <v>0</v>
      </c>
      <c r="X164" s="168">
        <v>0</v>
      </c>
      <c r="Y164" s="158"/>
      <c r="Z164" s="922"/>
      <c r="AA164" s="166" t="s">
        <v>556</v>
      </c>
      <c r="AB164" s="167">
        <v>0</v>
      </c>
      <c r="AC164" s="168">
        <v>0</v>
      </c>
      <c r="AD164" s="158"/>
      <c r="AE164" s="922"/>
      <c r="AF164" s="166" t="s">
        <v>556</v>
      </c>
      <c r="AG164" s="167">
        <v>0</v>
      </c>
      <c r="AH164" s="168">
        <v>0</v>
      </c>
      <c r="AI164" s="158"/>
      <c r="AJ164" s="937"/>
      <c r="AK164" s="155" t="s">
        <v>556</v>
      </c>
      <c r="AL164" s="153">
        <f t="shared" si="6"/>
        <v>0</v>
      </c>
      <c r="AM164" s="154">
        <f t="shared" si="7"/>
        <v>0</v>
      </c>
      <c r="AN164" s="146">
        <f t="shared" si="8"/>
        <v>0</v>
      </c>
    </row>
    <row r="165" spans="1:40" ht="46.2" thickBot="1" x14ac:dyDescent="0.35">
      <c r="A165" s="922"/>
      <c r="B165" s="166" t="s">
        <v>557</v>
      </c>
      <c r="C165" s="167">
        <v>0</v>
      </c>
      <c r="D165" s="168">
        <v>0</v>
      </c>
      <c r="E165" s="158"/>
      <c r="F165" s="922"/>
      <c r="G165" s="166" t="s">
        <v>557</v>
      </c>
      <c r="H165" s="167">
        <v>0</v>
      </c>
      <c r="I165" s="168">
        <v>0</v>
      </c>
      <c r="J165" s="158"/>
      <c r="K165" s="922"/>
      <c r="L165" s="166" t="s">
        <v>557</v>
      </c>
      <c r="M165" s="167">
        <v>0</v>
      </c>
      <c r="N165" s="168">
        <v>0</v>
      </c>
      <c r="O165" s="158"/>
      <c r="P165" s="922"/>
      <c r="Q165" s="166" t="s">
        <v>557</v>
      </c>
      <c r="R165" s="167">
        <v>0</v>
      </c>
      <c r="S165" s="168">
        <v>0</v>
      </c>
      <c r="T165" s="158"/>
      <c r="U165" s="922"/>
      <c r="V165" s="166" t="s">
        <v>557</v>
      </c>
      <c r="W165" s="167">
        <v>0</v>
      </c>
      <c r="X165" s="168">
        <v>0</v>
      </c>
      <c r="Y165" s="158"/>
      <c r="Z165" s="922"/>
      <c r="AA165" s="166" t="s">
        <v>557</v>
      </c>
      <c r="AB165" s="167">
        <v>0</v>
      </c>
      <c r="AC165" s="168">
        <v>0</v>
      </c>
      <c r="AD165" s="158"/>
      <c r="AE165" s="922"/>
      <c r="AF165" s="166" t="s">
        <v>557</v>
      </c>
      <c r="AG165" s="167">
        <v>0</v>
      </c>
      <c r="AH165" s="168">
        <v>0</v>
      </c>
      <c r="AI165" s="158"/>
      <c r="AJ165" s="937"/>
      <c r="AK165" s="155" t="s">
        <v>557</v>
      </c>
      <c r="AL165" s="153">
        <f t="shared" si="6"/>
        <v>0</v>
      </c>
      <c r="AM165" s="154">
        <f t="shared" si="7"/>
        <v>0</v>
      </c>
      <c r="AN165" s="146">
        <f t="shared" si="8"/>
        <v>0</v>
      </c>
    </row>
    <row r="166" spans="1:40" ht="46.2" thickBot="1" x14ac:dyDescent="0.35">
      <c r="A166" s="922"/>
      <c r="B166" s="166" t="s">
        <v>558</v>
      </c>
      <c r="C166" s="167">
        <v>0</v>
      </c>
      <c r="D166" s="168">
        <v>0</v>
      </c>
      <c r="E166" s="158"/>
      <c r="F166" s="922"/>
      <c r="G166" s="166" t="s">
        <v>558</v>
      </c>
      <c r="H166" s="167">
        <v>0</v>
      </c>
      <c r="I166" s="168">
        <v>0</v>
      </c>
      <c r="J166" s="158"/>
      <c r="K166" s="922"/>
      <c r="L166" s="166" t="s">
        <v>558</v>
      </c>
      <c r="M166" s="167">
        <v>0</v>
      </c>
      <c r="N166" s="168">
        <v>0</v>
      </c>
      <c r="O166" s="158"/>
      <c r="P166" s="922"/>
      <c r="Q166" s="166" t="s">
        <v>558</v>
      </c>
      <c r="R166" s="167">
        <v>0</v>
      </c>
      <c r="S166" s="168">
        <v>0</v>
      </c>
      <c r="T166" s="158"/>
      <c r="U166" s="922"/>
      <c r="V166" s="166" t="s">
        <v>558</v>
      </c>
      <c r="W166" s="167">
        <v>0</v>
      </c>
      <c r="X166" s="168">
        <v>0</v>
      </c>
      <c r="Y166" s="158"/>
      <c r="Z166" s="922"/>
      <c r="AA166" s="166" t="s">
        <v>558</v>
      </c>
      <c r="AB166" s="167">
        <v>0</v>
      </c>
      <c r="AC166" s="168">
        <v>0</v>
      </c>
      <c r="AD166" s="158"/>
      <c r="AE166" s="922"/>
      <c r="AF166" s="166" t="s">
        <v>558</v>
      </c>
      <c r="AG166" s="167">
        <v>0</v>
      </c>
      <c r="AH166" s="168">
        <v>0</v>
      </c>
      <c r="AI166" s="158"/>
      <c r="AJ166" s="937"/>
      <c r="AK166" s="155" t="s">
        <v>558</v>
      </c>
      <c r="AL166" s="153">
        <f t="shared" si="6"/>
        <v>0</v>
      </c>
      <c r="AM166" s="154">
        <f t="shared" si="7"/>
        <v>0</v>
      </c>
      <c r="AN166" s="146">
        <f t="shared" si="8"/>
        <v>0</v>
      </c>
    </row>
    <row r="167" spans="1:40" ht="57.6" thickBot="1" x14ac:dyDescent="0.35">
      <c r="A167" s="922"/>
      <c r="B167" s="166" t="s">
        <v>559</v>
      </c>
      <c r="C167" s="167">
        <v>0</v>
      </c>
      <c r="D167" s="168">
        <v>0</v>
      </c>
      <c r="E167" s="158"/>
      <c r="F167" s="922"/>
      <c r="G167" s="166" t="s">
        <v>559</v>
      </c>
      <c r="H167" s="167">
        <v>0</v>
      </c>
      <c r="I167" s="168">
        <v>1</v>
      </c>
      <c r="J167" s="158"/>
      <c r="K167" s="922"/>
      <c r="L167" s="166" t="s">
        <v>559</v>
      </c>
      <c r="M167" s="167">
        <v>0</v>
      </c>
      <c r="N167" s="168">
        <v>0</v>
      </c>
      <c r="O167" s="158"/>
      <c r="P167" s="922"/>
      <c r="Q167" s="166" t="s">
        <v>559</v>
      </c>
      <c r="R167" s="167">
        <v>0</v>
      </c>
      <c r="S167" s="168">
        <v>0</v>
      </c>
      <c r="T167" s="158"/>
      <c r="U167" s="922"/>
      <c r="V167" s="166" t="s">
        <v>559</v>
      </c>
      <c r="W167" s="167">
        <v>0</v>
      </c>
      <c r="X167" s="168">
        <v>0</v>
      </c>
      <c r="Y167" s="158"/>
      <c r="Z167" s="922"/>
      <c r="AA167" s="166" t="s">
        <v>559</v>
      </c>
      <c r="AB167" s="167">
        <v>0</v>
      </c>
      <c r="AC167" s="168">
        <v>0</v>
      </c>
      <c r="AD167" s="158"/>
      <c r="AE167" s="922"/>
      <c r="AF167" s="166" t="s">
        <v>559</v>
      </c>
      <c r="AG167" s="167">
        <v>0</v>
      </c>
      <c r="AH167" s="168">
        <v>0</v>
      </c>
      <c r="AI167" s="158"/>
      <c r="AJ167" s="937"/>
      <c r="AK167" s="155" t="s">
        <v>559</v>
      </c>
      <c r="AL167" s="153">
        <f t="shared" si="6"/>
        <v>0</v>
      </c>
      <c r="AM167" s="154">
        <f t="shared" si="7"/>
        <v>1</v>
      </c>
      <c r="AN167" s="146">
        <f t="shared" si="8"/>
        <v>1</v>
      </c>
    </row>
    <row r="168" spans="1:40" ht="46.2" thickBot="1" x14ac:dyDescent="0.35">
      <c r="A168" s="922"/>
      <c r="B168" s="166" t="s">
        <v>560</v>
      </c>
      <c r="C168" s="167">
        <v>0</v>
      </c>
      <c r="D168" s="168">
        <v>1</v>
      </c>
      <c r="E168" s="158"/>
      <c r="F168" s="922"/>
      <c r="G168" s="166" t="s">
        <v>560</v>
      </c>
      <c r="H168" s="167">
        <v>0</v>
      </c>
      <c r="I168" s="168">
        <v>0</v>
      </c>
      <c r="J168" s="158"/>
      <c r="K168" s="922"/>
      <c r="L168" s="166" t="s">
        <v>560</v>
      </c>
      <c r="M168" s="167">
        <v>0</v>
      </c>
      <c r="N168" s="168">
        <v>1</v>
      </c>
      <c r="O168" s="158"/>
      <c r="P168" s="922"/>
      <c r="Q168" s="166" t="s">
        <v>560</v>
      </c>
      <c r="R168" s="167">
        <v>0</v>
      </c>
      <c r="S168" s="168">
        <v>0</v>
      </c>
      <c r="T168" s="158"/>
      <c r="U168" s="922"/>
      <c r="V168" s="166" t="s">
        <v>560</v>
      </c>
      <c r="W168" s="167">
        <v>0</v>
      </c>
      <c r="X168" s="168">
        <v>0</v>
      </c>
      <c r="Y168" s="158"/>
      <c r="Z168" s="922"/>
      <c r="AA168" s="166" t="s">
        <v>560</v>
      </c>
      <c r="AB168" s="167">
        <v>0</v>
      </c>
      <c r="AC168" s="168">
        <v>0</v>
      </c>
      <c r="AD168" s="158"/>
      <c r="AE168" s="922"/>
      <c r="AF168" s="166" t="s">
        <v>560</v>
      </c>
      <c r="AG168" s="167">
        <v>0</v>
      </c>
      <c r="AH168" s="168">
        <v>0</v>
      </c>
      <c r="AI168" s="158"/>
      <c r="AJ168" s="937"/>
      <c r="AK168" s="155" t="s">
        <v>560</v>
      </c>
      <c r="AL168" s="153">
        <f t="shared" si="6"/>
        <v>0</v>
      </c>
      <c r="AM168" s="154">
        <f t="shared" si="7"/>
        <v>2</v>
      </c>
      <c r="AN168" s="146">
        <f t="shared" si="8"/>
        <v>2</v>
      </c>
    </row>
    <row r="169" spans="1:40" ht="34.799999999999997" thickBot="1" x14ac:dyDescent="0.35">
      <c r="A169" s="922"/>
      <c r="B169" s="166" t="s">
        <v>561</v>
      </c>
      <c r="C169" s="167">
        <v>0</v>
      </c>
      <c r="D169" s="168">
        <v>0</v>
      </c>
      <c r="E169" s="158"/>
      <c r="F169" s="922"/>
      <c r="G169" s="166" t="s">
        <v>561</v>
      </c>
      <c r="H169" s="167">
        <v>1</v>
      </c>
      <c r="I169" s="168">
        <v>0</v>
      </c>
      <c r="J169" s="158"/>
      <c r="K169" s="922"/>
      <c r="L169" s="166" t="s">
        <v>561</v>
      </c>
      <c r="M169" s="167">
        <v>0</v>
      </c>
      <c r="N169" s="168">
        <v>0</v>
      </c>
      <c r="O169" s="158"/>
      <c r="P169" s="922"/>
      <c r="Q169" s="166" t="s">
        <v>561</v>
      </c>
      <c r="R169" s="167">
        <v>0</v>
      </c>
      <c r="S169" s="168">
        <v>0</v>
      </c>
      <c r="T169" s="158"/>
      <c r="U169" s="922"/>
      <c r="V169" s="166" t="s">
        <v>561</v>
      </c>
      <c r="W169" s="167">
        <v>0</v>
      </c>
      <c r="X169" s="168">
        <v>0</v>
      </c>
      <c r="Y169" s="158"/>
      <c r="Z169" s="922"/>
      <c r="AA169" s="166" t="s">
        <v>561</v>
      </c>
      <c r="AB169" s="167">
        <v>0</v>
      </c>
      <c r="AC169" s="168">
        <v>0</v>
      </c>
      <c r="AD169" s="158"/>
      <c r="AE169" s="922"/>
      <c r="AF169" s="166" t="s">
        <v>561</v>
      </c>
      <c r="AG169" s="167">
        <v>0</v>
      </c>
      <c r="AH169" s="168">
        <v>0</v>
      </c>
      <c r="AI169" s="158"/>
      <c r="AJ169" s="937"/>
      <c r="AK169" s="155" t="s">
        <v>561</v>
      </c>
      <c r="AL169" s="153">
        <f t="shared" si="6"/>
        <v>1</v>
      </c>
      <c r="AM169" s="154">
        <f t="shared" si="7"/>
        <v>0</v>
      </c>
      <c r="AN169" s="146">
        <f t="shared" si="8"/>
        <v>1</v>
      </c>
    </row>
    <row r="170" spans="1:40" ht="34.799999999999997" thickBot="1" x14ac:dyDescent="0.35">
      <c r="A170" s="922"/>
      <c r="B170" s="166" t="s">
        <v>562</v>
      </c>
      <c r="C170" s="167">
        <v>0</v>
      </c>
      <c r="D170" s="168">
        <v>1</v>
      </c>
      <c r="E170" s="158"/>
      <c r="F170" s="922"/>
      <c r="G170" s="166" t="s">
        <v>562</v>
      </c>
      <c r="H170" s="167">
        <v>0</v>
      </c>
      <c r="I170" s="168">
        <v>0</v>
      </c>
      <c r="J170" s="158"/>
      <c r="K170" s="922"/>
      <c r="L170" s="166" t="s">
        <v>562</v>
      </c>
      <c r="M170" s="167">
        <v>0</v>
      </c>
      <c r="N170" s="168">
        <v>0</v>
      </c>
      <c r="O170" s="158"/>
      <c r="P170" s="922"/>
      <c r="Q170" s="166" t="s">
        <v>562</v>
      </c>
      <c r="R170" s="167">
        <v>0</v>
      </c>
      <c r="S170" s="168">
        <v>0</v>
      </c>
      <c r="T170" s="158"/>
      <c r="U170" s="922"/>
      <c r="V170" s="166" t="s">
        <v>562</v>
      </c>
      <c r="W170" s="167">
        <v>0</v>
      </c>
      <c r="X170" s="168">
        <v>0</v>
      </c>
      <c r="Y170" s="158"/>
      <c r="Z170" s="922"/>
      <c r="AA170" s="166" t="s">
        <v>562</v>
      </c>
      <c r="AB170" s="167">
        <v>0</v>
      </c>
      <c r="AC170" s="168">
        <v>0</v>
      </c>
      <c r="AD170" s="158"/>
      <c r="AE170" s="922"/>
      <c r="AF170" s="166" t="s">
        <v>562</v>
      </c>
      <c r="AG170" s="167">
        <v>0</v>
      </c>
      <c r="AH170" s="168">
        <v>0</v>
      </c>
      <c r="AI170" s="158"/>
      <c r="AJ170" s="937"/>
      <c r="AK170" s="155" t="s">
        <v>562</v>
      </c>
      <c r="AL170" s="153">
        <f t="shared" si="6"/>
        <v>0</v>
      </c>
      <c r="AM170" s="154">
        <f t="shared" si="7"/>
        <v>1</v>
      </c>
      <c r="AN170" s="146">
        <f t="shared" si="8"/>
        <v>1</v>
      </c>
    </row>
    <row r="171" spans="1:40" ht="23.4" thickBot="1" x14ac:dyDescent="0.35">
      <c r="A171" s="922"/>
      <c r="B171" s="166" t="s">
        <v>563</v>
      </c>
      <c r="C171" s="167">
        <v>0</v>
      </c>
      <c r="D171" s="168">
        <v>0</v>
      </c>
      <c r="E171" s="158"/>
      <c r="F171" s="922"/>
      <c r="G171" s="166" t="s">
        <v>563</v>
      </c>
      <c r="H171" s="167">
        <v>0</v>
      </c>
      <c r="I171" s="168">
        <v>0</v>
      </c>
      <c r="J171" s="158"/>
      <c r="K171" s="922"/>
      <c r="L171" s="166" t="s">
        <v>563</v>
      </c>
      <c r="M171" s="167">
        <v>0</v>
      </c>
      <c r="N171" s="168">
        <v>0</v>
      </c>
      <c r="O171" s="158"/>
      <c r="P171" s="922"/>
      <c r="Q171" s="166" t="s">
        <v>563</v>
      </c>
      <c r="R171" s="167">
        <v>0</v>
      </c>
      <c r="S171" s="168">
        <v>0</v>
      </c>
      <c r="T171" s="158"/>
      <c r="U171" s="922"/>
      <c r="V171" s="166" t="s">
        <v>563</v>
      </c>
      <c r="W171" s="167">
        <v>0</v>
      </c>
      <c r="X171" s="168">
        <v>0</v>
      </c>
      <c r="Y171" s="158"/>
      <c r="Z171" s="922"/>
      <c r="AA171" s="166" t="s">
        <v>563</v>
      </c>
      <c r="AB171" s="167">
        <v>0</v>
      </c>
      <c r="AC171" s="168">
        <v>0</v>
      </c>
      <c r="AD171" s="158"/>
      <c r="AE171" s="922"/>
      <c r="AF171" s="166" t="s">
        <v>563</v>
      </c>
      <c r="AG171" s="167">
        <v>0</v>
      </c>
      <c r="AH171" s="168">
        <v>0</v>
      </c>
      <c r="AI171" s="158"/>
      <c r="AJ171" s="937"/>
      <c r="AK171" s="155" t="s">
        <v>563</v>
      </c>
      <c r="AL171" s="153">
        <f t="shared" si="6"/>
        <v>0</v>
      </c>
      <c r="AM171" s="154">
        <f t="shared" si="7"/>
        <v>0</v>
      </c>
      <c r="AN171" s="146">
        <f t="shared" si="8"/>
        <v>0</v>
      </c>
    </row>
    <row r="172" spans="1:40" ht="34.799999999999997" thickBot="1" x14ac:dyDescent="0.35">
      <c r="A172" s="922"/>
      <c r="B172" s="166" t="s">
        <v>564</v>
      </c>
      <c r="C172" s="167">
        <v>0</v>
      </c>
      <c r="D172" s="168">
        <v>0</v>
      </c>
      <c r="E172" s="158"/>
      <c r="F172" s="922"/>
      <c r="G172" s="166" t="s">
        <v>564</v>
      </c>
      <c r="H172" s="167">
        <v>0</v>
      </c>
      <c r="I172" s="168">
        <v>1</v>
      </c>
      <c r="J172" s="158"/>
      <c r="K172" s="922"/>
      <c r="L172" s="166" t="s">
        <v>564</v>
      </c>
      <c r="M172" s="167">
        <v>0</v>
      </c>
      <c r="N172" s="168">
        <v>0</v>
      </c>
      <c r="O172" s="158"/>
      <c r="P172" s="922"/>
      <c r="Q172" s="166" t="s">
        <v>564</v>
      </c>
      <c r="R172" s="167">
        <v>0</v>
      </c>
      <c r="S172" s="168">
        <v>0</v>
      </c>
      <c r="T172" s="158"/>
      <c r="U172" s="922"/>
      <c r="V172" s="166" t="s">
        <v>564</v>
      </c>
      <c r="W172" s="167">
        <v>0</v>
      </c>
      <c r="X172" s="168">
        <v>0</v>
      </c>
      <c r="Y172" s="158"/>
      <c r="Z172" s="922"/>
      <c r="AA172" s="166" t="s">
        <v>564</v>
      </c>
      <c r="AB172" s="167">
        <v>0</v>
      </c>
      <c r="AC172" s="168">
        <v>0</v>
      </c>
      <c r="AD172" s="158"/>
      <c r="AE172" s="922"/>
      <c r="AF172" s="166" t="s">
        <v>564</v>
      </c>
      <c r="AG172" s="167">
        <v>0</v>
      </c>
      <c r="AH172" s="168">
        <v>0</v>
      </c>
      <c r="AI172" s="158"/>
      <c r="AJ172" s="937"/>
      <c r="AK172" s="155" t="s">
        <v>564</v>
      </c>
      <c r="AL172" s="153">
        <f t="shared" si="6"/>
        <v>0</v>
      </c>
      <c r="AM172" s="154">
        <f t="shared" si="7"/>
        <v>1</v>
      </c>
      <c r="AN172" s="146">
        <f t="shared" si="8"/>
        <v>1</v>
      </c>
    </row>
    <row r="173" spans="1:40" ht="57.6" thickBot="1" x14ac:dyDescent="0.35">
      <c r="A173" s="922"/>
      <c r="B173" s="166" t="s">
        <v>565</v>
      </c>
      <c r="C173" s="167">
        <v>0</v>
      </c>
      <c r="D173" s="168">
        <v>0</v>
      </c>
      <c r="E173" s="158"/>
      <c r="F173" s="922"/>
      <c r="G173" s="166" t="s">
        <v>565</v>
      </c>
      <c r="H173" s="167">
        <v>0</v>
      </c>
      <c r="I173" s="168">
        <v>0</v>
      </c>
      <c r="J173" s="158"/>
      <c r="K173" s="922"/>
      <c r="L173" s="166" t="s">
        <v>565</v>
      </c>
      <c r="M173" s="167">
        <v>0</v>
      </c>
      <c r="N173" s="168">
        <v>0</v>
      </c>
      <c r="O173" s="158"/>
      <c r="P173" s="922"/>
      <c r="Q173" s="166" t="s">
        <v>565</v>
      </c>
      <c r="R173" s="167">
        <v>0</v>
      </c>
      <c r="S173" s="168">
        <v>0</v>
      </c>
      <c r="T173" s="158"/>
      <c r="U173" s="922"/>
      <c r="V173" s="166" t="s">
        <v>565</v>
      </c>
      <c r="W173" s="167">
        <v>0</v>
      </c>
      <c r="X173" s="168">
        <v>0</v>
      </c>
      <c r="Y173" s="158"/>
      <c r="Z173" s="922"/>
      <c r="AA173" s="166" t="s">
        <v>565</v>
      </c>
      <c r="AB173" s="167">
        <v>0</v>
      </c>
      <c r="AC173" s="168">
        <v>0</v>
      </c>
      <c r="AD173" s="158"/>
      <c r="AE173" s="922"/>
      <c r="AF173" s="166" t="s">
        <v>565</v>
      </c>
      <c r="AG173" s="167">
        <v>0</v>
      </c>
      <c r="AH173" s="168">
        <v>0</v>
      </c>
      <c r="AI173" s="158"/>
      <c r="AJ173" s="937"/>
      <c r="AK173" s="155" t="s">
        <v>565</v>
      </c>
      <c r="AL173" s="153">
        <f t="shared" si="6"/>
        <v>0</v>
      </c>
      <c r="AM173" s="154">
        <f t="shared" si="7"/>
        <v>0</v>
      </c>
      <c r="AN173" s="146">
        <f t="shared" si="8"/>
        <v>0</v>
      </c>
    </row>
    <row r="174" spans="1:40" ht="57.6" thickBot="1" x14ac:dyDescent="0.35">
      <c r="A174" s="922"/>
      <c r="B174" s="166" t="s">
        <v>566</v>
      </c>
      <c r="C174" s="167">
        <v>0</v>
      </c>
      <c r="D174" s="168">
        <v>0</v>
      </c>
      <c r="E174" s="158"/>
      <c r="F174" s="922"/>
      <c r="G174" s="166" t="s">
        <v>566</v>
      </c>
      <c r="H174" s="167">
        <v>0</v>
      </c>
      <c r="I174" s="168">
        <v>1</v>
      </c>
      <c r="J174" s="158"/>
      <c r="K174" s="922"/>
      <c r="L174" s="166" t="s">
        <v>566</v>
      </c>
      <c r="M174" s="167">
        <v>0</v>
      </c>
      <c r="N174" s="168">
        <v>1</v>
      </c>
      <c r="O174" s="158"/>
      <c r="P174" s="922"/>
      <c r="Q174" s="166" t="s">
        <v>566</v>
      </c>
      <c r="R174" s="167">
        <v>0</v>
      </c>
      <c r="S174" s="168">
        <v>0</v>
      </c>
      <c r="T174" s="158"/>
      <c r="U174" s="922"/>
      <c r="V174" s="166" t="s">
        <v>566</v>
      </c>
      <c r="W174" s="167">
        <v>0</v>
      </c>
      <c r="X174" s="168">
        <v>0</v>
      </c>
      <c r="Y174" s="158"/>
      <c r="Z174" s="922"/>
      <c r="AA174" s="166" t="s">
        <v>566</v>
      </c>
      <c r="AB174" s="167">
        <v>0</v>
      </c>
      <c r="AC174" s="168">
        <v>0</v>
      </c>
      <c r="AD174" s="158"/>
      <c r="AE174" s="922"/>
      <c r="AF174" s="166" t="s">
        <v>566</v>
      </c>
      <c r="AG174" s="167">
        <v>0</v>
      </c>
      <c r="AH174" s="168">
        <v>0</v>
      </c>
      <c r="AI174" s="158"/>
      <c r="AJ174" s="937"/>
      <c r="AK174" s="155" t="s">
        <v>566</v>
      </c>
      <c r="AL174" s="153">
        <f t="shared" si="6"/>
        <v>0</v>
      </c>
      <c r="AM174" s="154">
        <f t="shared" si="7"/>
        <v>2</v>
      </c>
      <c r="AN174" s="146">
        <f t="shared" si="8"/>
        <v>2</v>
      </c>
    </row>
    <row r="175" spans="1:40" ht="34.799999999999997" thickBot="1" x14ac:dyDescent="0.35">
      <c r="A175" s="922"/>
      <c r="B175" s="166" t="s">
        <v>567</v>
      </c>
      <c r="C175" s="167">
        <v>0</v>
      </c>
      <c r="D175" s="168">
        <v>0</v>
      </c>
      <c r="E175" s="158"/>
      <c r="F175" s="922"/>
      <c r="G175" s="166" t="s">
        <v>567</v>
      </c>
      <c r="H175" s="167">
        <v>0</v>
      </c>
      <c r="I175" s="168">
        <v>4</v>
      </c>
      <c r="J175" s="158"/>
      <c r="K175" s="922"/>
      <c r="L175" s="166" t="s">
        <v>567</v>
      </c>
      <c r="M175" s="167">
        <v>0</v>
      </c>
      <c r="N175" s="168">
        <v>0</v>
      </c>
      <c r="O175" s="158"/>
      <c r="P175" s="922"/>
      <c r="Q175" s="166" t="s">
        <v>567</v>
      </c>
      <c r="R175" s="167">
        <v>0</v>
      </c>
      <c r="S175" s="168">
        <v>0</v>
      </c>
      <c r="T175" s="158"/>
      <c r="U175" s="922"/>
      <c r="V175" s="166" t="s">
        <v>567</v>
      </c>
      <c r="W175" s="167">
        <v>1</v>
      </c>
      <c r="X175" s="168">
        <v>0</v>
      </c>
      <c r="Y175" s="158"/>
      <c r="Z175" s="922"/>
      <c r="AA175" s="166" t="s">
        <v>567</v>
      </c>
      <c r="AB175" s="167">
        <v>0</v>
      </c>
      <c r="AC175" s="168">
        <v>0</v>
      </c>
      <c r="AD175" s="158"/>
      <c r="AE175" s="922"/>
      <c r="AF175" s="166" t="s">
        <v>567</v>
      </c>
      <c r="AG175" s="167">
        <v>0</v>
      </c>
      <c r="AH175" s="168">
        <v>0</v>
      </c>
      <c r="AI175" s="158"/>
      <c r="AJ175" s="937"/>
      <c r="AK175" s="155" t="s">
        <v>567</v>
      </c>
      <c r="AL175" s="153">
        <f t="shared" si="6"/>
        <v>1</v>
      </c>
      <c r="AM175" s="154">
        <f t="shared" si="7"/>
        <v>4</v>
      </c>
      <c r="AN175" s="146">
        <f t="shared" si="8"/>
        <v>5</v>
      </c>
    </row>
    <row r="176" spans="1:40" ht="80.400000000000006" thickBot="1" x14ac:dyDescent="0.35">
      <c r="A176" s="922"/>
      <c r="B176" s="166" t="s">
        <v>568</v>
      </c>
      <c r="C176" s="167">
        <v>1</v>
      </c>
      <c r="D176" s="168">
        <v>33</v>
      </c>
      <c r="E176" s="158"/>
      <c r="F176" s="922"/>
      <c r="G176" s="166" t="s">
        <v>568</v>
      </c>
      <c r="H176" s="167">
        <v>0</v>
      </c>
      <c r="I176" s="168">
        <v>11</v>
      </c>
      <c r="J176" s="158"/>
      <c r="K176" s="922"/>
      <c r="L176" s="166" t="s">
        <v>568</v>
      </c>
      <c r="M176" s="167">
        <v>0</v>
      </c>
      <c r="N176" s="168">
        <v>2</v>
      </c>
      <c r="O176" s="158"/>
      <c r="P176" s="922"/>
      <c r="Q176" s="166" t="s">
        <v>568</v>
      </c>
      <c r="R176" s="167">
        <v>0</v>
      </c>
      <c r="S176" s="168">
        <v>0</v>
      </c>
      <c r="T176" s="158"/>
      <c r="U176" s="922"/>
      <c r="V176" s="166" t="s">
        <v>568</v>
      </c>
      <c r="W176" s="167">
        <v>0</v>
      </c>
      <c r="X176" s="168">
        <v>0</v>
      </c>
      <c r="Y176" s="158"/>
      <c r="Z176" s="922"/>
      <c r="AA176" s="166" t="s">
        <v>568</v>
      </c>
      <c r="AB176" s="167">
        <v>0</v>
      </c>
      <c r="AC176" s="168">
        <v>1</v>
      </c>
      <c r="AD176" s="158"/>
      <c r="AE176" s="922"/>
      <c r="AF176" s="166" t="s">
        <v>568</v>
      </c>
      <c r="AG176" s="167">
        <v>0</v>
      </c>
      <c r="AH176" s="168">
        <v>0</v>
      </c>
      <c r="AI176" s="158"/>
      <c r="AJ176" s="937"/>
      <c r="AK176" s="155" t="s">
        <v>568</v>
      </c>
      <c r="AL176" s="153">
        <f t="shared" si="6"/>
        <v>1</v>
      </c>
      <c r="AM176" s="154">
        <f t="shared" si="7"/>
        <v>47</v>
      </c>
      <c r="AN176" s="146">
        <f t="shared" si="8"/>
        <v>48</v>
      </c>
    </row>
    <row r="177" spans="1:40" ht="34.799999999999997" thickBot="1" x14ac:dyDescent="0.35">
      <c r="A177" s="923"/>
      <c r="B177" s="169" t="s">
        <v>569</v>
      </c>
      <c r="C177" s="170">
        <v>0</v>
      </c>
      <c r="D177" s="171">
        <v>1</v>
      </c>
      <c r="E177" s="158"/>
      <c r="F177" s="923"/>
      <c r="G177" s="169" t="s">
        <v>569</v>
      </c>
      <c r="H177" s="170">
        <v>0</v>
      </c>
      <c r="I177" s="171">
        <v>1</v>
      </c>
      <c r="J177" s="158"/>
      <c r="K177" s="923"/>
      <c r="L177" s="169" t="s">
        <v>569</v>
      </c>
      <c r="M177" s="170">
        <v>0</v>
      </c>
      <c r="N177" s="171">
        <v>0</v>
      </c>
      <c r="O177" s="158"/>
      <c r="P177" s="923"/>
      <c r="Q177" s="169" t="s">
        <v>569</v>
      </c>
      <c r="R177" s="170">
        <v>0</v>
      </c>
      <c r="S177" s="171">
        <v>0</v>
      </c>
      <c r="T177" s="158"/>
      <c r="U177" s="923"/>
      <c r="V177" s="169" t="s">
        <v>569</v>
      </c>
      <c r="W177" s="170">
        <v>0</v>
      </c>
      <c r="X177" s="171">
        <v>0</v>
      </c>
      <c r="Y177" s="158"/>
      <c r="Z177" s="923"/>
      <c r="AA177" s="169" t="s">
        <v>569</v>
      </c>
      <c r="AB177" s="170">
        <v>0</v>
      </c>
      <c r="AC177" s="171">
        <v>0</v>
      </c>
      <c r="AD177" s="158"/>
      <c r="AE177" s="923"/>
      <c r="AF177" s="169" t="s">
        <v>569</v>
      </c>
      <c r="AG177" s="170">
        <v>0</v>
      </c>
      <c r="AH177" s="171">
        <v>0</v>
      </c>
      <c r="AI177" s="158"/>
      <c r="AJ177" s="938"/>
      <c r="AK177" s="156" t="s">
        <v>569</v>
      </c>
      <c r="AL177" s="153">
        <f t="shared" si="6"/>
        <v>0</v>
      </c>
      <c r="AM177" s="154">
        <f t="shared" si="7"/>
        <v>2</v>
      </c>
      <c r="AN177" s="146">
        <f t="shared" si="8"/>
        <v>2</v>
      </c>
    </row>
  </sheetData>
  <mergeCells count="24">
    <mergeCell ref="A2:B4"/>
    <mergeCell ref="C2:D2"/>
    <mergeCell ref="A5:A177"/>
    <mergeCell ref="F2:G4"/>
    <mergeCell ref="H2:I2"/>
    <mergeCell ref="F5:F177"/>
    <mergeCell ref="K2:L4"/>
    <mergeCell ref="M2:N2"/>
    <mergeCell ref="K5:K177"/>
    <mergeCell ref="P2:Q4"/>
    <mergeCell ref="R2:S2"/>
    <mergeCell ref="P5:P177"/>
    <mergeCell ref="AJ2:AK4"/>
    <mergeCell ref="AL2:AM2"/>
    <mergeCell ref="AJ5:AJ177"/>
    <mergeCell ref="AE2:AF4"/>
    <mergeCell ref="AG2:AH2"/>
    <mergeCell ref="AE5:AE177"/>
    <mergeCell ref="W2:X2"/>
    <mergeCell ref="U5:U177"/>
    <mergeCell ref="Z2:AA4"/>
    <mergeCell ref="AB2:AC2"/>
    <mergeCell ref="Z5:Z177"/>
    <mergeCell ref="U2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Normal="100" zoomScaleSheetLayoutView="100" workbookViewId="0">
      <selection activeCell="I5" sqref="I5"/>
    </sheetView>
  </sheetViews>
  <sheetFormatPr defaultColWidth="9.109375" defaultRowHeight="14.4" x14ac:dyDescent="0.3"/>
  <cols>
    <col min="1" max="1" width="38.33203125" style="21" customWidth="1"/>
    <col min="2" max="9" width="9.6640625" style="21" customWidth="1"/>
    <col min="10" max="16384" width="9.109375" style="21"/>
  </cols>
  <sheetData>
    <row r="1" spans="1:9" s="773" customFormat="1" ht="21.6" customHeight="1" thickTop="1" thickBot="1" x14ac:dyDescent="0.35">
      <c r="A1" s="805" t="s">
        <v>1017</v>
      </c>
      <c r="B1" s="806"/>
      <c r="C1" s="806"/>
      <c r="D1" s="806"/>
      <c r="E1" s="806"/>
      <c r="F1" s="806"/>
      <c r="G1" s="806"/>
      <c r="H1" s="806"/>
      <c r="I1" s="807"/>
    </row>
    <row r="2" spans="1:9" ht="65.25" customHeight="1" thickTop="1" thickBot="1" x14ac:dyDescent="0.35">
      <c r="A2" s="354"/>
      <c r="B2" s="804" t="s">
        <v>1081</v>
      </c>
      <c r="C2" s="804"/>
      <c r="D2" s="804" t="s">
        <v>1079</v>
      </c>
      <c r="E2" s="804"/>
      <c r="F2" s="804" t="s">
        <v>1080</v>
      </c>
      <c r="G2" s="804"/>
      <c r="H2" s="804" t="s">
        <v>41</v>
      </c>
      <c r="I2" s="804"/>
    </row>
    <row r="3" spans="1:9" ht="16.5" thickTop="1" thickBot="1" x14ac:dyDescent="0.3">
      <c r="A3" s="355"/>
      <c r="B3" s="356" t="s">
        <v>70</v>
      </c>
      <c r="C3" s="356" t="s">
        <v>916</v>
      </c>
      <c r="D3" s="356" t="s">
        <v>70</v>
      </c>
      <c r="E3" s="356" t="s">
        <v>916</v>
      </c>
      <c r="F3" s="357" t="s">
        <v>70</v>
      </c>
      <c r="G3" s="356" t="s">
        <v>916</v>
      </c>
      <c r="H3" s="356" t="s">
        <v>70</v>
      </c>
      <c r="I3" s="356" t="s">
        <v>920</v>
      </c>
    </row>
    <row r="4" spans="1:9" ht="40.049999999999997" customHeight="1" thickTop="1" thickBot="1" x14ac:dyDescent="0.3">
      <c r="A4" s="358" t="s">
        <v>899</v>
      </c>
      <c r="B4" s="359">
        <v>917</v>
      </c>
      <c r="C4" s="360">
        <v>46.057257659467602</v>
      </c>
      <c r="D4" s="361">
        <v>397</v>
      </c>
      <c r="E4" s="362">
        <v>19.939728779507785</v>
      </c>
      <c r="F4" s="359">
        <v>677</v>
      </c>
      <c r="G4" s="360">
        <v>34.003013561024609</v>
      </c>
      <c r="H4" s="363">
        <v>1991</v>
      </c>
      <c r="I4" s="550">
        <v>9.6295221512865155</v>
      </c>
    </row>
    <row r="5" spans="1:9" ht="31.5" thickTop="1" thickBot="1" x14ac:dyDescent="0.3">
      <c r="A5" s="358" t="s">
        <v>900</v>
      </c>
      <c r="B5" s="359">
        <v>1091</v>
      </c>
      <c r="C5" s="360">
        <v>48.274336283185839</v>
      </c>
      <c r="D5" s="361">
        <v>1168</v>
      </c>
      <c r="E5" s="362">
        <v>51.681415929203546</v>
      </c>
      <c r="F5" s="359">
        <v>1</v>
      </c>
      <c r="G5" s="360">
        <v>4.4247787610619468E-2</v>
      </c>
      <c r="H5" s="363">
        <v>2260</v>
      </c>
      <c r="I5" s="550">
        <v>10.930547494679823</v>
      </c>
    </row>
    <row r="6" spans="1:9" ht="31.5" thickTop="1" thickBot="1" x14ac:dyDescent="0.3">
      <c r="A6" s="358" t="s">
        <v>901</v>
      </c>
      <c r="B6" s="359">
        <v>661</v>
      </c>
      <c r="C6" s="360">
        <v>61.147086031452361</v>
      </c>
      <c r="D6" s="361">
        <v>420</v>
      </c>
      <c r="E6" s="362">
        <v>38.852913968547639</v>
      </c>
      <c r="F6" s="359">
        <v>0</v>
      </c>
      <c r="G6" s="360">
        <v>0</v>
      </c>
      <c r="H6" s="363">
        <v>1081</v>
      </c>
      <c r="I6" s="550">
        <v>5.2282840007738436</v>
      </c>
    </row>
    <row r="7" spans="1:9" ht="40.049999999999997" customHeight="1" thickTop="1" thickBot="1" x14ac:dyDescent="0.3">
      <c r="A7" s="358" t="s">
        <v>919</v>
      </c>
      <c r="B7" s="359">
        <v>106</v>
      </c>
      <c r="C7" s="360">
        <v>2.6747413575574064</v>
      </c>
      <c r="D7" s="361">
        <v>101</v>
      </c>
      <c r="E7" s="362">
        <v>2.5485743123896039</v>
      </c>
      <c r="F7" s="359">
        <v>3756</v>
      </c>
      <c r="G7" s="360">
        <v>94.776684330052987</v>
      </c>
      <c r="H7" s="363">
        <v>3963</v>
      </c>
      <c r="I7" s="550">
        <v>19.16715031921068</v>
      </c>
    </row>
    <row r="8" spans="1:9" ht="40.049999999999997" customHeight="1" thickTop="1" thickBot="1" x14ac:dyDescent="0.3">
      <c r="A8" s="358" t="s">
        <v>902</v>
      </c>
      <c r="B8" s="359">
        <v>413</v>
      </c>
      <c r="C8" s="360">
        <v>16.032608695652172</v>
      </c>
      <c r="D8" s="361">
        <v>340</v>
      </c>
      <c r="E8" s="362">
        <v>13.198757763975156</v>
      </c>
      <c r="F8" s="359">
        <v>1823</v>
      </c>
      <c r="G8" s="360">
        <v>70.768633540372676</v>
      </c>
      <c r="H8" s="363">
        <v>2576</v>
      </c>
      <c r="I8" s="550">
        <v>12.458889533758947</v>
      </c>
    </row>
    <row r="9" spans="1:9" ht="40.049999999999997" customHeight="1" thickTop="1" thickBot="1" x14ac:dyDescent="0.3">
      <c r="A9" s="358" t="s">
        <v>903</v>
      </c>
      <c r="B9" s="359">
        <v>95</v>
      </c>
      <c r="C9" s="360">
        <v>8.1475128644939971</v>
      </c>
      <c r="D9" s="361">
        <v>173</v>
      </c>
      <c r="E9" s="362">
        <v>14.837049742710121</v>
      </c>
      <c r="F9" s="359">
        <v>898</v>
      </c>
      <c r="G9" s="360">
        <v>77.015437392795889</v>
      </c>
      <c r="H9" s="363">
        <v>1166</v>
      </c>
      <c r="I9" s="550">
        <v>5.6393886631843682</v>
      </c>
    </row>
    <row r="10" spans="1:9" ht="40.049999999999997" customHeight="1" thickTop="1" thickBot="1" x14ac:dyDescent="0.3">
      <c r="A10" s="358" t="s">
        <v>904</v>
      </c>
      <c r="B10" s="359">
        <v>197</v>
      </c>
      <c r="C10" s="360">
        <v>5.9301625526791089</v>
      </c>
      <c r="D10" s="361">
        <v>512</v>
      </c>
      <c r="E10" s="362">
        <v>15.412402167369056</v>
      </c>
      <c r="F10" s="359">
        <v>2613</v>
      </c>
      <c r="G10" s="360">
        <v>78.657435279951841</v>
      </c>
      <c r="H10" s="363">
        <v>3322</v>
      </c>
      <c r="I10" s="550">
        <v>16.066937512091314</v>
      </c>
    </row>
    <row r="11" spans="1:9" ht="40.049999999999997" customHeight="1" thickTop="1" thickBot="1" x14ac:dyDescent="0.3">
      <c r="A11" s="358" t="s">
        <v>905</v>
      </c>
      <c r="B11" s="359">
        <v>1742</v>
      </c>
      <c r="C11" s="360">
        <v>56.798174111509617</v>
      </c>
      <c r="D11" s="361">
        <v>617</v>
      </c>
      <c r="E11" s="362">
        <v>20.11737854581024</v>
      </c>
      <c r="F11" s="359">
        <v>708</v>
      </c>
      <c r="G11" s="360">
        <v>23.084447342680143</v>
      </c>
      <c r="H11" s="363">
        <v>3067</v>
      </c>
      <c r="I11" s="550">
        <v>14.833623524859741</v>
      </c>
    </row>
    <row r="12" spans="1:9" ht="40.049999999999997" customHeight="1" thickTop="1" thickBot="1" x14ac:dyDescent="0.3">
      <c r="A12" s="358" t="s">
        <v>906</v>
      </c>
      <c r="B12" s="359">
        <v>432</v>
      </c>
      <c r="C12" s="360">
        <v>34.56</v>
      </c>
      <c r="D12" s="361">
        <v>574</v>
      </c>
      <c r="E12" s="362">
        <v>45.92</v>
      </c>
      <c r="F12" s="359">
        <v>244</v>
      </c>
      <c r="G12" s="360">
        <v>19.52</v>
      </c>
      <c r="H12" s="363">
        <v>1250</v>
      </c>
      <c r="I12" s="550">
        <v>6.0456568001547684</v>
      </c>
    </row>
    <row r="13" spans="1:9" s="18" customFormat="1" ht="23.4" customHeight="1" thickTop="1" thickBot="1" x14ac:dyDescent="0.35">
      <c r="A13" s="365" t="s">
        <v>605</v>
      </c>
      <c r="B13" s="647">
        <v>5654</v>
      </c>
      <c r="C13" s="648">
        <v>27.345714838460051</v>
      </c>
      <c r="D13" s="363">
        <v>4302</v>
      </c>
      <c r="E13" s="446">
        <v>20.806732443412653</v>
      </c>
      <c r="F13" s="647">
        <v>10720</v>
      </c>
      <c r="G13" s="648">
        <v>51.847552718127297</v>
      </c>
      <c r="H13" s="363">
        <v>20676</v>
      </c>
      <c r="I13" s="649">
        <v>100</v>
      </c>
    </row>
    <row r="14" spans="1:9" ht="15" thickTop="1" x14ac:dyDescent="0.3"/>
  </sheetData>
  <mergeCells count="5">
    <mergeCell ref="F2:G2"/>
    <mergeCell ref="D2:E2"/>
    <mergeCell ref="B2:C2"/>
    <mergeCell ref="H2:I2"/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&amp;R&amp;[2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view="pageBreakPreview" zoomScale="85" zoomScaleNormal="100" zoomScaleSheetLayoutView="85" workbookViewId="0">
      <selection activeCell="G28" sqref="G28"/>
    </sheetView>
  </sheetViews>
  <sheetFormatPr defaultRowHeight="14.4" x14ac:dyDescent="0.3"/>
  <sheetData>
    <row r="1" spans="1:11" s="260" customFormat="1" ht="30" customHeight="1" x14ac:dyDescent="0.25">
      <c r="A1" s="808" t="s">
        <v>1082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</row>
    <row r="2" spans="1:11" s="260" customFormat="1" ht="15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s="260" customFormat="1" ht="15" x14ac:dyDescent="0.2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1" s="260" customFormat="1" ht="15" x14ac:dyDescent="0.2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s="260" customFormat="1" ht="15" x14ac:dyDescent="0.25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</row>
    <row r="6" spans="1:11" s="260" customFormat="1" ht="15" x14ac:dyDescent="0.2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1:11" s="260" customFormat="1" ht="15" x14ac:dyDescent="0.25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</row>
    <row r="8" spans="1:11" ht="15" x14ac:dyDescent="0.25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4"/>
    </row>
    <row r="9" spans="1:11" ht="15" x14ac:dyDescent="0.25">
      <c r="A9" s="318"/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5" x14ac:dyDescent="0.25">
      <c r="A10" s="318"/>
      <c r="B10" s="264"/>
      <c r="C10" s="264"/>
      <c r="D10" s="264"/>
      <c r="E10" s="264"/>
      <c r="F10" s="264"/>
      <c r="G10" s="264"/>
      <c r="H10" s="264"/>
      <c r="I10" s="264"/>
      <c r="J10" s="264"/>
      <c r="K10" s="264"/>
    </row>
    <row r="11" spans="1:11" ht="15" x14ac:dyDescent="0.25">
      <c r="A11" s="318"/>
      <c r="B11" s="264"/>
      <c r="C11" s="264"/>
      <c r="D11" s="264"/>
      <c r="E11" s="264"/>
      <c r="F11" s="264"/>
      <c r="G11" s="264"/>
      <c r="H11" s="264"/>
      <c r="I11" s="264"/>
      <c r="J11" s="264"/>
      <c r="K11" s="264"/>
    </row>
    <row r="12" spans="1:11" ht="15" x14ac:dyDescent="0.25">
      <c r="A12" s="318"/>
      <c r="B12" s="264"/>
      <c r="C12" s="264"/>
      <c r="D12" s="264"/>
      <c r="E12" s="264"/>
      <c r="F12" s="264"/>
      <c r="G12" s="264"/>
      <c r="H12" s="264"/>
      <c r="I12" s="264"/>
      <c r="J12" s="264"/>
      <c r="K12" s="264"/>
    </row>
    <row r="13" spans="1:11" ht="15" x14ac:dyDescent="0.25">
      <c r="A13" s="318"/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1:11" ht="15" x14ac:dyDescent="0.25">
      <c r="A14" s="318"/>
      <c r="B14" s="264"/>
      <c r="C14" s="264"/>
      <c r="D14" s="264"/>
      <c r="E14" s="264"/>
      <c r="F14" s="264"/>
      <c r="G14" s="264"/>
      <c r="H14" s="264"/>
      <c r="I14" s="264"/>
      <c r="J14" s="264"/>
      <c r="K14" s="264"/>
    </row>
    <row r="15" spans="1:11" ht="15" x14ac:dyDescent="0.25">
      <c r="A15" s="318"/>
      <c r="B15" s="264"/>
      <c r="C15" s="264"/>
      <c r="D15" s="264"/>
      <c r="E15" s="264"/>
      <c r="F15" s="264"/>
      <c r="G15" s="264"/>
      <c r="H15" s="264"/>
      <c r="I15" s="264"/>
      <c r="J15" s="264"/>
      <c r="K15" s="264"/>
    </row>
    <row r="16" spans="1:11" ht="15" x14ac:dyDescent="0.25">
      <c r="A16" s="318"/>
      <c r="B16" s="264"/>
      <c r="C16" s="264"/>
      <c r="D16" s="264"/>
      <c r="E16" s="264"/>
      <c r="F16" s="264"/>
      <c r="G16" s="264"/>
      <c r="H16" s="264"/>
      <c r="I16" s="264"/>
      <c r="J16" s="264"/>
      <c r="K16" s="264"/>
    </row>
    <row r="17" spans="1:11" ht="15" x14ac:dyDescent="0.25">
      <c r="A17" s="318"/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ht="15" x14ac:dyDescent="0.25">
      <c r="A18" s="318"/>
      <c r="B18" s="264"/>
      <c r="C18" s="264"/>
      <c r="D18" s="264"/>
      <c r="E18" s="264"/>
      <c r="F18" s="264"/>
      <c r="G18" s="264"/>
      <c r="H18" s="264"/>
      <c r="I18" s="264"/>
      <c r="J18" s="264"/>
      <c r="K18" s="264"/>
    </row>
    <row r="19" spans="1:11" ht="15" x14ac:dyDescent="0.25">
      <c r="A19" s="318"/>
      <c r="B19" s="264"/>
      <c r="C19" s="264"/>
      <c r="D19" s="264"/>
      <c r="E19" s="264"/>
      <c r="F19" s="264"/>
      <c r="G19" s="264"/>
      <c r="H19" s="264"/>
      <c r="I19" s="264"/>
      <c r="J19" s="264"/>
      <c r="K19" s="264"/>
    </row>
    <row r="20" spans="1:11" ht="15" x14ac:dyDescent="0.25">
      <c r="A20" s="318"/>
      <c r="B20" s="264"/>
      <c r="C20" s="264"/>
      <c r="D20" s="264"/>
      <c r="E20" s="264"/>
      <c r="F20" s="264"/>
      <c r="G20" s="264"/>
      <c r="H20" s="264"/>
      <c r="I20" s="264"/>
      <c r="J20" s="264"/>
      <c r="K20" s="264"/>
    </row>
    <row r="21" spans="1:11" ht="15" x14ac:dyDescent="0.25">
      <c r="A21" s="318"/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5" x14ac:dyDescent="0.25">
      <c r="A22" s="318"/>
      <c r="B22" s="264"/>
      <c r="C22" s="264"/>
      <c r="D22" s="264"/>
      <c r="E22" s="264"/>
      <c r="F22" s="264"/>
      <c r="G22" s="264"/>
      <c r="H22" s="264"/>
      <c r="I22" s="264"/>
      <c r="J22" s="264"/>
      <c r="K22" s="264"/>
    </row>
    <row r="23" spans="1:11" ht="15" x14ac:dyDescent="0.25">
      <c r="A23" s="318"/>
      <c r="B23" s="264"/>
      <c r="C23" s="264"/>
      <c r="D23" s="264"/>
      <c r="E23" s="264"/>
      <c r="F23" s="264"/>
      <c r="G23" s="264"/>
      <c r="H23" s="264"/>
      <c r="I23" s="264"/>
      <c r="J23" s="264"/>
      <c r="K23" s="264"/>
    </row>
    <row r="24" spans="1:11" ht="15" x14ac:dyDescent="0.25">
      <c r="A24" s="318"/>
      <c r="B24" s="264"/>
      <c r="C24" s="264"/>
      <c r="D24" s="264"/>
      <c r="E24" s="264"/>
      <c r="F24" s="264"/>
      <c r="G24" s="264"/>
      <c r="H24" s="264"/>
      <c r="I24" s="264"/>
      <c r="J24" s="264"/>
      <c r="K24" s="264"/>
    </row>
    <row r="25" spans="1:11" ht="15" x14ac:dyDescent="0.25">
      <c r="A25" s="318"/>
      <c r="B25" s="264"/>
      <c r="C25" s="264"/>
      <c r="D25" s="264"/>
      <c r="E25" s="264"/>
      <c r="F25" s="264"/>
      <c r="G25" s="264"/>
      <c r="H25" s="264"/>
      <c r="I25" s="264"/>
      <c r="J25" s="264"/>
      <c r="K25" s="264"/>
    </row>
    <row r="26" spans="1:11" ht="15" x14ac:dyDescent="0.25">
      <c r="A26" s="318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5" x14ac:dyDescent="0.25">
      <c r="A27" s="318"/>
      <c r="B27" s="264"/>
      <c r="C27" s="264"/>
      <c r="D27" s="264"/>
      <c r="E27" s="264"/>
      <c r="F27" s="264"/>
      <c r="G27" s="264"/>
      <c r="H27" s="264"/>
      <c r="I27" s="264"/>
      <c r="J27" s="264"/>
      <c r="K27" s="264"/>
    </row>
    <row r="28" spans="1:11" ht="15" x14ac:dyDescent="0.25">
      <c r="A28" s="318"/>
      <c r="B28" s="264"/>
      <c r="C28" s="264"/>
      <c r="D28" s="264"/>
      <c r="E28" s="264"/>
      <c r="F28" s="264"/>
      <c r="G28" s="264"/>
      <c r="H28" s="264"/>
      <c r="I28" s="264"/>
      <c r="J28" s="264"/>
      <c r="K28" s="264"/>
    </row>
    <row r="29" spans="1:11" ht="15" x14ac:dyDescent="0.25">
      <c r="A29" s="318"/>
      <c r="B29" s="264"/>
      <c r="C29" s="264"/>
      <c r="D29" s="264"/>
      <c r="E29" s="264"/>
      <c r="F29" s="264"/>
      <c r="G29" s="264"/>
      <c r="H29" s="264"/>
      <c r="I29" s="264"/>
      <c r="J29" s="264"/>
      <c r="K29" s="264"/>
    </row>
    <row r="30" spans="1:11" ht="15" x14ac:dyDescent="0.25">
      <c r="A30" s="318"/>
      <c r="B30" s="264"/>
      <c r="C30" s="264"/>
      <c r="D30" s="264"/>
      <c r="E30" s="264"/>
      <c r="F30" s="264"/>
      <c r="G30" s="264"/>
      <c r="H30" s="264"/>
      <c r="I30" s="264"/>
      <c r="J30" s="264"/>
      <c r="K30" s="264"/>
    </row>
    <row r="31" spans="1:11" ht="15" x14ac:dyDescent="0.25">
      <c r="A31" s="318"/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x14ac:dyDescent="0.3">
      <c r="A32" s="318"/>
      <c r="B32" s="264"/>
      <c r="C32" s="264"/>
      <c r="D32" s="264"/>
      <c r="E32" s="264"/>
      <c r="F32" s="264"/>
      <c r="G32" s="264"/>
      <c r="H32" s="264"/>
      <c r="I32" s="264"/>
      <c r="J32" s="264"/>
      <c r="K32" s="264"/>
    </row>
    <row r="33" spans="1:11" x14ac:dyDescent="0.3">
      <c r="A33" s="318"/>
      <c r="B33" s="264"/>
      <c r="C33" s="264"/>
      <c r="D33" s="264"/>
      <c r="E33" s="264"/>
      <c r="F33" s="264"/>
      <c r="G33" s="264"/>
      <c r="H33" s="264"/>
      <c r="I33" s="264"/>
      <c r="J33" s="264"/>
      <c r="K33" s="264"/>
    </row>
    <row r="34" spans="1:11" x14ac:dyDescent="0.3">
      <c r="A34" s="318"/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x14ac:dyDescent="0.3">
      <c r="A35" s="318"/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pans="1:11" x14ac:dyDescent="0.3">
      <c r="A36" s="318"/>
      <c r="B36" s="264"/>
      <c r="C36" s="264"/>
      <c r="D36" s="264"/>
      <c r="E36" s="264"/>
      <c r="F36" s="264"/>
      <c r="G36" s="264"/>
      <c r="H36" s="264"/>
      <c r="I36" s="264"/>
      <c r="J36" s="264"/>
      <c r="K36" s="264"/>
    </row>
    <row r="37" spans="1:11" x14ac:dyDescent="0.3">
      <c r="A37" s="318"/>
      <c r="B37" s="264"/>
      <c r="C37" s="264"/>
      <c r="D37" s="264"/>
      <c r="E37" s="264"/>
      <c r="F37" s="264"/>
      <c r="G37" s="264"/>
      <c r="H37" s="264"/>
      <c r="I37" s="264"/>
      <c r="J37" s="264"/>
      <c r="K37" s="264"/>
    </row>
    <row r="38" spans="1:11" x14ac:dyDescent="0.3">
      <c r="A38" s="318"/>
      <c r="B38" s="264"/>
      <c r="C38" s="264"/>
      <c r="D38" s="264"/>
      <c r="E38" s="264"/>
      <c r="F38" s="264"/>
      <c r="G38" s="264"/>
      <c r="H38" s="264"/>
      <c r="I38" s="264"/>
      <c r="J38" s="264"/>
      <c r="K38" s="264"/>
    </row>
    <row r="39" spans="1:11" x14ac:dyDescent="0.3">
      <c r="A39" s="318"/>
      <c r="B39" s="264"/>
      <c r="C39" s="264"/>
      <c r="D39" s="264"/>
      <c r="E39" s="264"/>
      <c r="F39" s="264"/>
      <c r="G39" s="264"/>
      <c r="H39" s="264"/>
      <c r="I39" s="264"/>
      <c r="J39" s="264"/>
      <c r="K39" s="264"/>
    </row>
    <row r="40" spans="1:11" x14ac:dyDescent="0.3">
      <c r="A40" s="318"/>
      <c r="B40" s="264"/>
      <c r="C40" s="264"/>
      <c r="D40" s="264"/>
      <c r="E40" s="264"/>
      <c r="F40" s="264"/>
      <c r="G40" s="264"/>
      <c r="H40" s="264"/>
      <c r="I40" s="264"/>
      <c r="J40" s="264"/>
      <c r="K40" s="264"/>
    </row>
    <row r="41" spans="1:11" x14ac:dyDescent="0.3">
      <c r="A41" s="318"/>
      <c r="B41" s="264"/>
      <c r="C41" s="264"/>
      <c r="D41" s="264"/>
      <c r="E41" s="264"/>
      <c r="F41" s="264"/>
      <c r="G41" s="264"/>
      <c r="H41" s="264"/>
      <c r="I41" s="264"/>
      <c r="J41" s="264"/>
      <c r="K41" s="264"/>
    </row>
    <row r="42" spans="1:11" x14ac:dyDescent="0.3">
      <c r="A42" s="318"/>
      <c r="B42" s="264"/>
      <c r="C42" s="264"/>
      <c r="D42" s="264"/>
      <c r="E42" s="264"/>
      <c r="F42" s="264"/>
      <c r="G42" s="264"/>
      <c r="H42" s="264"/>
      <c r="I42" s="264"/>
      <c r="J42" s="264"/>
      <c r="K42" s="264"/>
    </row>
    <row r="43" spans="1:11" x14ac:dyDescent="0.3">
      <c r="A43" s="318"/>
      <c r="B43" s="264"/>
      <c r="C43" s="264"/>
      <c r="D43" s="264"/>
      <c r="E43" s="264"/>
      <c r="F43" s="264"/>
      <c r="G43" s="264"/>
      <c r="H43" s="264"/>
      <c r="I43" s="264"/>
      <c r="J43" s="264"/>
      <c r="K43" s="264"/>
    </row>
    <row r="44" spans="1:11" x14ac:dyDescent="0.3">
      <c r="A44" s="318"/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x14ac:dyDescent="0.3">
      <c r="A45" s="319"/>
      <c r="B45" s="264"/>
      <c r="C45" s="264"/>
      <c r="D45" s="264"/>
      <c r="E45" s="264"/>
      <c r="F45" s="264"/>
      <c r="G45" s="264"/>
      <c r="H45" s="264"/>
      <c r="I45" s="264"/>
      <c r="J45" s="264"/>
      <c r="K45" s="264"/>
    </row>
    <row r="46" spans="1:11" x14ac:dyDescent="0.3">
      <c r="A46" s="318"/>
      <c r="B46" s="264"/>
      <c r="C46" s="264"/>
      <c r="D46" s="264"/>
      <c r="E46" s="264"/>
      <c r="F46" s="264"/>
      <c r="G46" s="264"/>
      <c r="H46" s="264"/>
      <c r="I46" s="264"/>
      <c r="J46" s="264"/>
      <c r="K46" s="264"/>
    </row>
    <row r="47" spans="1:11" x14ac:dyDescent="0.3">
      <c r="A47" s="318"/>
      <c r="B47" s="264"/>
      <c r="C47" s="264"/>
      <c r="D47" s="264"/>
      <c r="E47" s="264"/>
      <c r="F47" s="264"/>
      <c r="G47" s="264"/>
      <c r="H47" s="264"/>
      <c r="I47" s="264"/>
      <c r="J47" s="264"/>
      <c r="K47" s="264"/>
    </row>
    <row r="48" spans="1:11" x14ac:dyDescent="0.3">
      <c r="A48" s="317"/>
    </row>
    <row r="49" spans="1:1" x14ac:dyDescent="0.3">
      <c r="A49" s="317"/>
    </row>
    <row r="50" spans="1:1" x14ac:dyDescent="0.3">
      <c r="A50" s="317"/>
    </row>
    <row r="51" spans="1:1" x14ac:dyDescent="0.3">
      <c r="A51" s="317"/>
    </row>
    <row r="52" spans="1:1" x14ac:dyDescent="0.3">
      <c r="A52" s="317"/>
    </row>
    <row r="53" spans="1:1" x14ac:dyDescent="0.3">
      <c r="A53" s="317"/>
    </row>
    <row r="54" spans="1:1" x14ac:dyDescent="0.3">
      <c r="A54" s="317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&amp;R&amp;[3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showGridLines="0" view="pageBreakPreview" zoomScale="60" zoomScaleNormal="100" workbookViewId="0">
      <selection activeCell="H2" sqref="H2"/>
    </sheetView>
  </sheetViews>
  <sheetFormatPr defaultRowHeight="14.4" x14ac:dyDescent="0.3"/>
  <cols>
    <col min="1" max="1" width="76.109375" customWidth="1"/>
  </cols>
  <sheetData>
    <row r="2" spans="1:1" ht="240" customHeight="1" x14ac:dyDescent="0.25">
      <c r="A2" s="342" t="s">
        <v>1018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view="pageBreakPreview" zoomScaleNormal="100" zoomScaleSheetLayoutView="100" workbookViewId="0">
      <selection activeCell="A21" sqref="A21"/>
    </sheetView>
  </sheetViews>
  <sheetFormatPr defaultRowHeight="14.4" x14ac:dyDescent="0.3"/>
  <cols>
    <col min="1" max="1" width="37.88671875" customWidth="1"/>
    <col min="2" max="2" width="14.44140625" style="261" customWidth="1"/>
    <col min="3" max="3" width="12.5546875" style="261" customWidth="1"/>
  </cols>
  <sheetData>
    <row r="1" spans="1:4" s="691" customFormat="1" ht="25.05" customHeight="1" thickTop="1" thickBot="1" x14ac:dyDescent="0.35">
      <c r="A1" s="381" t="s">
        <v>1019</v>
      </c>
      <c r="B1" s="774"/>
      <c r="C1" s="774"/>
    </row>
    <row r="2" spans="1:4" ht="19.95" customHeight="1" thickTop="1" thickBot="1" x14ac:dyDescent="0.3">
      <c r="A2" s="369" t="s">
        <v>606</v>
      </c>
      <c r="B2" s="370" t="s">
        <v>70</v>
      </c>
      <c r="C2" s="370" t="s">
        <v>168</v>
      </c>
    </row>
    <row r="3" spans="1:4" ht="16.5" thickTop="1" thickBot="1" x14ac:dyDescent="0.3">
      <c r="A3" s="371" t="s">
        <v>608</v>
      </c>
      <c r="B3" s="650">
        <v>3868</v>
      </c>
      <c r="C3" s="372">
        <v>38.850944154278828</v>
      </c>
      <c r="D3" s="279"/>
    </row>
    <row r="4" spans="1:4" ht="16.5" thickTop="1" thickBot="1" x14ac:dyDescent="0.3">
      <c r="A4" s="376" t="s">
        <v>609</v>
      </c>
      <c r="B4" s="651">
        <v>3090</v>
      </c>
      <c r="C4" s="377">
        <v>31.036560867818402</v>
      </c>
    </row>
    <row r="5" spans="1:4" ht="16.5" thickTop="1" thickBot="1" x14ac:dyDescent="0.3">
      <c r="A5" s="371" t="s">
        <v>1045</v>
      </c>
      <c r="B5" s="650">
        <v>1557</v>
      </c>
      <c r="C5" s="372">
        <v>15.638810767376457</v>
      </c>
    </row>
    <row r="6" spans="1:4" ht="16.5" thickTop="1" thickBot="1" x14ac:dyDescent="0.3">
      <c r="A6" s="376" t="s">
        <v>1046</v>
      </c>
      <c r="B6" s="651">
        <v>557</v>
      </c>
      <c r="C6" s="377">
        <v>5.5946163117717962</v>
      </c>
      <c r="D6" s="279"/>
    </row>
    <row r="7" spans="1:4" ht="16.5" thickTop="1" thickBot="1" x14ac:dyDescent="0.3">
      <c r="A7" s="371" t="s">
        <v>1047</v>
      </c>
      <c r="B7" s="650">
        <v>454</v>
      </c>
      <c r="C7" s="372">
        <v>4.5600642828445155</v>
      </c>
    </row>
    <row r="8" spans="1:4" ht="16.5" thickTop="1" thickBot="1" x14ac:dyDescent="0.3">
      <c r="A8" s="376" t="s">
        <v>1048</v>
      </c>
      <c r="B8" s="651">
        <v>430</v>
      </c>
      <c r="C8" s="377">
        <v>4.3190036159100043</v>
      </c>
      <c r="D8" s="279"/>
    </row>
    <row r="9" spans="1:4" ht="19.95" customHeight="1" thickTop="1" thickBot="1" x14ac:dyDescent="0.3">
      <c r="A9" s="378" t="s">
        <v>614</v>
      </c>
      <c r="B9" s="379">
        <v>9956</v>
      </c>
      <c r="C9" s="380">
        <v>100</v>
      </c>
    </row>
    <row r="10" spans="1:4" ht="15.75" thickTop="1" x14ac:dyDescent="0.25"/>
    <row r="14" spans="1:4" ht="15" x14ac:dyDescent="0.25">
      <c r="A14" t="s">
        <v>921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&amp;R&amp;[4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Normal="100" zoomScaleSheetLayoutView="100" workbookViewId="0">
      <selection activeCell="E26" sqref="E26"/>
    </sheetView>
  </sheetViews>
  <sheetFormatPr defaultColWidth="9.109375" defaultRowHeight="14.4" x14ac:dyDescent="0.3"/>
  <cols>
    <col min="1" max="16384" width="9.109375" style="21"/>
  </cols>
  <sheetData>
    <row r="1" spans="1:9" s="777" customFormat="1" ht="24" customHeight="1" x14ac:dyDescent="0.3">
      <c r="A1" s="775" t="s">
        <v>1020</v>
      </c>
      <c r="B1" s="775"/>
      <c r="C1" s="775"/>
      <c r="D1" s="775"/>
      <c r="E1" s="775"/>
      <c r="F1" s="776"/>
      <c r="G1" s="776"/>
      <c r="H1" s="776"/>
      <c r="I1" s="776"/>
    </row>
    <row r="2" spans="1:9" ht="15" x14ac:dyDescent="0.25">
      <c r="A2" s="652"/>
      <c r="B2" s="652"/>
      <c r="C2" s="652"/>
      <c r="D2" s="652"/>
      <c r="E2" s="652"/>
      <c r="F2" s="296"/>
      <c r="G2" s="296"/>
      <c r="H2" s="296"/>
      <c r="I2" s="296"/>
    </row>
    <row r="3" spans="1:9" ht="15" x14ac:dyDescent="0.25">
      <c r="A3" s="653"/>
      <c r="B3" s="654"/>
      <c r="C3" s="655" t="s">
        <v>675</v>
      </c>
      <c r="D3" s="655" t="s">
        <v>617</v>
      </c>
      <c r="E3" s="653"/>
      <c r="F3" s="3"/>
    </row>
    <row r="4" spans="1:9" ht="15" x14ac:dyDescent="0.25">
      <c r="A4" s="653"/>
      <c r="B4" s="656" t="s">
        <v>641</v>
      </c>
      <c r="C4" s="743">
        <v>68</v>
      </c>
      <c r="D4" s="743">
        <v>116</v>
      </c>
      <c r="E4" s="657"/>
      <c r="F4" s="3"/>
    </row>
    <row r="5" spans="1:9" ht="15" x14ac:dyDescent="0.25">
      <c r="A5" s="744"/>
      <c r="B5" s="656" t="s">
        <v>642</v>
      </c>
      <c r="C5" s="743">
        <v>636</v>
      </c>
      <c r="D5" s="743">
        <v>1121</v>
      </c>
      <c r="E5" s="745"/>
      <c r="F5" s="3"/>
    </row>
    <row r="6" spans="1:9" ht="15" x14ac:dyDescent="0.25">
      <c r="A6" s="744"/>
      <c r="B6" s="656" t="s">
        <v>643</v>
      </c>
      <c r="C6" s="743">
        <v>436</v>
      </c>
      <c r="D6" s="743">
        <v>609</v>
      </c>
      <c r="E6" s="745"/>
      <c r="F6" s="3"/>
    </row>
    <row r="7" spans="1:9" ht="15" x14ac:dyDescent="0.25">
      <c r="A7" s="744"/>
      <c r="B7" s="656" t="s">
        <v>644</v>
      </c>
      <c r="C7" s="743">
        <v>372</v>
      </c>
      <c r="D7" s="743">
        <v>507</v>
      </c>
      <c r="E7" s="745"/>
      <c r="F7" s="3"/>
    </row>
    <row r="8" spans="1:9" ht="15" x14ac:dyDescent="0.25">
      <c r="A8" s="744"/>
      <c r="B8" s="656" t="s">
        <v>645</v>
      </c>
      <c r="C8" s="743">
        <v>756</v>
      </c>
      <c r="D8" s="743">
        <v>639</v>
      </c>
      <c r="E8" s="745"/>
      <c r="F8" s="3"/>
    </row>
    <row r="9" spans="1:9" ht="15" x14ac:dyDescent="0.25">
      <c r="A9" s="744"/>
      <c r="B9" s="656" t="s">
        <v>646</v>
      </c>
      <c r="C9" s="743">
        <v>1919</v>
      </c>
      <c r="D9" s="743">
        <v>1373</v>
      </c>
      <c r="E9" s="745"/>
      <c r="F9" s="3"/>
    </row>
    <row r="10" spans="1:9" ht="15" x14ac:dyDescent="0.25">
      <c r="A10" s="744"/>
      <c r="B10" s="656" t="s">
        <v>647</v>
      </c>
      <c r="C10" s="743">
        <v>785</v>
      </c>
      <c r="D10" s="743">
        <v>619</v>
      </c>
      <c r="E10" s="745"/>
      <c r="F10" s="3"/>
    </row>
    <row r="11" spans="1:9" ht="14.25" customHeight="1" x14ac:dyDescent="0.25">
      <c r="A11" s="744"/>
      <c r="B11" s="746" t="s">
        <v>50</v>
      </c>
      <c r="C11" s="743">
        <v>1140</v>
      </c>
      <c r="D11" s="743">
        <v>1846</v>
      </c>
      <c r="E11" s="745"/>
      <c r="F11" s="3"/>
    </row>
    <row r="12" spans="1:9" ht="14.25" customHeight="1" x14ac:dyDescent="0.25">
      <c r="A12" s="744"/>
      <c r="B12" s="746" t="s">
        <v>369</v>
      </c>
      <c r="C12" s="743">
        <v>3832</v>
      </c>
      <c r="D12" s="743">
        <v>3138</v>
      </c>
      <c r="E12" s="747"/>
      <c r="F12" s="3"/>
    </row>
    <row r="13" spans="1:9" ht="14.25" customHeight="1" x14ac:dyDescent="0.25">
      <c r="A13" s="744"/>
      <c r="B13" s="748"/>
      <c r="C13" s="749"/>
      <c r="D13" s="749"/>
      <c r="E13" s="747"/>
      <c r="F13" s="3"/>
    </row>
    <row r="14" spans="1:9" ht="15" x14ac:dyDescent="0.25">
      <c r="A14" s="744"/>
      <c r="B14" s="750"/>
      <c r="C14" s="751"/>
      <c r="D14" s="751"/>
      <c r="E14" s="747"/>
      <c r="F14" s="3"/>
    </row>
    <row r="15" spans="1:9" ht="15" x14ac:dyDescent="0.25">
      <c r="A15" s="3"/>
      <c r="B15" s="3"/>
      <c r="C15" s="3"/>
      <c r="D15" s="3"/>
      <c r="E15" s="3"/>
      <c r="F15" s="3"/>
    </row>
    <row r="16" spans="1:9" ht="15" x14ac:dyDescent="0.25">
      <c r="A16" s="3"/>
      <c r="B16" s="3"/>
      <c r="C16" s="3"/>
      <c r="D16" s="3"/>
      <c r="E16" s="3"/>
      <c r="F16" s="3"/>
    </row>
    <row r="17" spans="1:6" ht="15" x14ac:dyDescent="0.25">
      <c r="A17" s="3"/>
      <c r="B17" s="3"/>
      <c r="C17" s="3"/>
      <c r="D17" s="3"/>
      <c r="E17" s="3"/>
      <c r="F17" s="3"/>
    </row>
    <row r="18" spans="1:6" ht="15" x14ac:dyDescent="0.25">
      <c r="A18" s="3"/>
      <c r="B18" s="3"/>
      <c r="C18" s="3"/>
      <c r="D18" s="3"/>
      <c r="E18" s="3"/>
      <c r="F18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&amp;R&amp;[5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31</vt:i4>
      </vt:variant>
    </vt:vector>
  </HeadingPairs>
  <TitlesOfParts>
    <vt:vector size="73" baseType="lpstr">
      <vt:lpstr>Cover page</vt:lpstr>
      <vt:lpstr>Table of contents</vt:lpstr>
      <vt:lpstr>Section 1</vt:lpstr>
      <vt:lpstr>Table 1</vt:lpstr>
      <vt:lpstr>Table 2</vt:lpstr>
      <vt:lpstr>Figure 1</vt:lpstr>
      <vt:lpstr>Section 2</vt:lpstr>
      <vt:lpstr>Table 3</vt:lpstr>
      <vt:lpstr>Figure 2</vt:lpstr>
      <vt:lpstr>Table 4</vt:lpstr>
      <vt:lpstr>Table 5</vt:lpstr>
      <vt:lpstr>Table 6</vt:lpstr>
      <vt:lpstr>Figure 3</vt:lpstr>
      <vt:lpstr>Table 7</vt:lpstr>
      <vt:lpstr>Table 8</vt:lpstr>
      <vt:lpstr>Table 9</vt:lpstr>
      <vt:lpstr>Figure 4</vt:lpstr>
      <vt:lpstr>Table 10</vt:lpstr>
      <vt:lpstr>Table 11</vt:lpstr>
      <vt:lpstr>Table 12</vt:lpstr>
      <vt:lpstr>Section 3</vt:lpstr>
      <vt:lpstr>Figure 5</vt:lpstr>
      <vt:lpstr>Figure 6</vt:lpstr>
      <vt:lpstr>Figure 7</vt:lpstr>
      <vt:lpstr>Section 4</vt:lpstr>
      <vt:lpstr>Table 13</vt:lpstr>
      <vt:lpstr>TIRS use &amp; req</vt:lpstr>
      <vt:lpstr>Table 14</vt:lpstr>
      <vt:lpstr>Table 15</vt:lpstr>
      <vt:lpstr>Table 16</vt:lpstr>
      <vt:lpstr>PASS use &amp; req</vt:lpstr>
      <vt:lpstr>Table 17</vt:lpstr>
      <vt:lpstr>Table 18</vt:lpstr>
      <vt:lpstr>DAY Use &amp; Req</vt:lpstr>
      <vt:lpstr>Table 19</vt:lpstr>
      <vt:lpstr>Table 20</vt:lpstr>
      <vt:lpstr>RESPITE use &amp; req</vt:lpstr>
      <vt:lpstr>Table 21</vt:lpstr>
      <vt:lpstr>Table 22</vt:lpstr>
      <vt:lpstr>TAAs Use &amp; Req</vt:lpstr>
      <vt:lpstr>TAA_Assessed</vt:lpstr>
      <vt:lpstr>TAA_ass_req</vt:lpstr>
      <vt:lpstr>'Cover page'!Print_Area</vt:lpstr>
      <vt:lpstr>'Figure 1'!Print_Area</vt:lpstr>
      <vt:lpstr>'Figure 2'!Print_Area</vt:lpstr>
      <vt:lpstr>'Section 1'!Print_Area</vt:lpstr>
      <vt:lpstr>'Section 2'!Print_Area</vt:lpstr>
      <vt:lpstr>'Section 3'!Print_Area</vt:lpstr>
      <vt:lpstr>'Section 4'!Print_Area</vt:lpstr>
      <vt:lpstr>'Table 1'!Print_Area</vt:lpstr>
      <vt:lpstr>'Table 10'!Print_Area</vt:lpstr>
      <vt:lpstr>'Table 11'!Print_Area</vt:lpstr>
      <vt:lpstr>'Table 12'!Print_Area</vt:lpstr>
      <vt:lpstr>'Table 13'!Print_Area</vt:lpstr>
      <vt:lpstr>'Table 15'!Print_Area</vt:lpstr>
      <vt:lpstr>'Table 16'!Print_Area</vt:lpstr>
      <vt:lpstr>'Table 17'!Print_Area</vt:lpstr>
      <vt:lpstr>'Table 18'!Print_Area</vt:lpstr>
      <vt:lpstr>'Table 19'!Print_Area</vt:lpstr>
      <vt:lpstr>'Table 2'!Print_Area</vt:lpstr>
      <vt:lpstr>'Table 20'!Print_Area</vt:lpstr>
      <vt:lpstr>'Table 21'!Print_Area</vt:lpstr>
      <vt:lpstr>'Table 3'!Print_Area</vt:lpstr>
      <vt:lpstr>'Table 4'!Print_Area</vt:lpstr>
      <vt:lpstr>'Table 5'!Print_Area</vt:lpstr>
      <vt:lpstr>'Table 7'!Print_Area</vt:lpstr>
      <vt:lpstr>'Table 8'!Print_Area</vt:lpstr>
      <vt:lpstr>'Table 9'!Print_Area</vt:lpstr>
      <vt:lpstr>'Table 12'!Print_Titles</vt:lpstr>
      <vt:lpstr>'Table 14'!Print_Titles</vt:lpstr>
      <vt:lpstr>'Table 18'!Print_Titles</vt:lpstr>
      <vt:lpstr>'Table 22'!Print_Titles</vt:lpstr>
      <vt:lpstr>'Table 7'!Print_Titles</vt:lpstr>
    </vt:vector>
  </TitlesOfParts>
  <Company>Health Research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Mary-Ann O'Donovan</dc:creator>
  <cp:lastModifiedBy>Sharon Kelly</cp:lastModifiedBy>
  <cp:lastPrinted>2018-06-27T16:39:31Z</cp:lastPrinted>
  <dcterms:created xsi:type="dcterms:W3CDTF">2010-07-16T12:29:13Z</dcterms:created>
  <dcterms:modified xsi:type="dcterms:W3CDTF">2018-06-27T16:42:36Z</dcterms:modified>
</cp:coreProperties>
</file>